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sabere/Desktop/"/>
    </mc:Choice>
  </mc:AlternateContent>
  <xr:revisionPtr revIDLastSave="0" documentId="8_{404E6929-8A7D-2041-9CE9-11EFEC545E84}" xr6:coauthVersionLast="47" xr6:coauthVersionMax="47" xr10:uidLastSave="{00000000-0000-0000-0000-000000000000}"/>
  <bookViews>
    <workbookView xWindow="0" yWindow="500" windowWidth="28800" windowHeight="16420" tabRatio="551" xr2:uid="{00000000-000D-0000-FFFF-FFFF00000000}"/>
  </bookViews>
  <sheets>
    <sheet name="ALLOCATIONS" sheetId="1" r:id="rId1"/>
  </sheets>
  <calcPr calcId="191029"/>
</workbook>
</file>

<file path=xl/calcChain.xml><?xml version="1.0" encoding="utf-8"?>
<calcChain xmlns="http://schemas.openxmlformats.org/spreadsheetml/2006/main">
  <c r="BA35" i="1" l="1"/>
  <c r="AS35" i="1"/>
  <c r="AK35" i="1"/>
  <c r="AC35" i="1"/>
  <c r="BA34" i="1"/>
  <c r="AS34" i="1"/>
  <c r="AK34" i="1"/>
  <c r="AC34" i="1"/>
  <c r="BA33" i="1"/>
  <c r="AS33" i="1"/>
  <c r="AK33" i="1"/>
  <c r="AA33" i="1"/>
  <c r="AC33" i="1" s="1"/>
  <c r="BA32" i="1"/>
  <c r="AS32" i="1"/>
  <c r="AI32" i="1"/>
  <c r="AK32" i="1" s="1"/>
  <c r="AC32" i="1"/>
  <c r="BA31" i="1"/>
  <c r="AS31" i="1"/>
  <c r="AK31" i="1"/>
  <c r="AC31" i="1"/>
  <c r="BA30" i="1"/>
  <c r="AS30" i="1"/>
  <c r="AK30" i="1"/>
  <c r="AC30" i="1"/>
  <c r="BA29" i="1"/>
  <c r="AS29" i="1"/>
  <c r="AK29" i="1"/>
  <c r="AC29" i="1"/>
  <c r="BA28" i="1"/>
  <c r="AS28" i="1"/>
  <c r="AK28" i="1"/>
  <c r="AC28" i="1"/>
  <c r="BA27" i="1"/>
  <c r="AS27" i="1"/>
  <c r="AK27" i="1"/>
  <c r="Y27" i="1"/>
  <c r="AC27" i="1" s="1"/>
  <c r="BA26" i="1"/>
  <c r="AS26" i="1"/>
  <c r="AK26" i="1"/>
  <c r="AC26" i="1"/>
  <c r="AY25" i="1"/>
  <c r="AW25" i="1"/>
  <c r="AO25" i="1"/>
  <c r="AS25" i="1" s="1"/>
  <c r="AK25" i="1"/>
  <c r="AC25" i="1"/>
  <c r="BA24" i="1"/>
  <c r="AS24" i="1"/>
  <c r="AK24" i="1"/>
  <c r="AC24" i="1"/>
  <c r="BA23" i="1"/>
  <c r="AS23" i="1"/>
  <c r="AG23" i="1"/>
  <c r="AK23" i="1" s="1"/>
  <c r="AC23" i="1"/>
  <c r="AY22" i="1"/>
  <c r="AW22" i="1"/>
  <c r="BA22" i="1" s="1"/>
  <c r="AQ22" i="1"/>
  <c r="AO22" i="1"/>
  <c r="AK22" i="1"/>
  <c r="AC22" i="1"/>
  <c r="BA20" i="1"/>
  <c r="AS20" i="1"/>
  <c r="AG20" i="1"/>
  <c r="AK20" i="1" s="1"/>
  <c r="Y20" i="1"/>
  <c r="AC20" i="1" s="1"/>
  <c r="BA19" i="1"/>
  <c r="AS19" i="1"/>
  <c r="AK19" i="1"/>
  <c r="AC19" i="1"/>
  <c r="BA18" i="1"/>
  <c r="AS18" i="1"/>
  <c r="AK18" i="1"/>
  <c r="AA18" i="1"/>
  <c r="AC18" i="1" s="1"/>
  <c r="BA17" i="1"/>
  <c r="AS17" i="1"/>
  <c r="AK17" i="1"/>
  <c r="AC17" i="1"/>
  <c r="BA16" i="1"/>
  <c r="AS16" i="1"/>
  <c r="AK16" i="1"/>
  <c r="Y16" i="1"/>
  <c r="AC16" i="1" s="1"/>
  <c r="BA15" i="1"/>
  <c r="AS15" i="1"/>
  <c r="AK15" i="1"/>
  <c r="AC15" i="1"/>
  <c r="BA14" i="1"/>
  <c r="AS14" i="1"/>
  <c r="AK14" i="1"/>
  <c r="AC14" i="1"/>
  <c r="BA13" i="1"/>
  <c r="AS13" i="1"/>
  <c r="AG13" i="1"/>
  <c r="AK13" i="1" s="1"/>
  <c r="Y13" i="1"/>
  <c r="AC13" i="1" s="1"/>
  <c r="BA25" i="1" l="1"/>
  <c r="AS22" i="1"/>
  <c r="E31" i="1"/>
  <c r="H31" i="1"/>
  <c r="J31" i="1"/>
  <c r="I14" i="1" l="1"/>
  <c r="I31" i="1" s="1"/>
  <c r="G17" i="1" l="1"/>
  <c r="G20" i="1"/>
  <c r="G19" i="1"/>
  <c r="G31" i="1" l="1"/>
  <c r="K12" i="1" l="1"/>
  <c r="K21" i="1"/>
  <c r="K25" i="1"/>
  <c r="K13" i="1"/>
  <c r="K14" i="1"/>
  <c r="K24" i="1"/>
  <c r="K19" i="1"/>
  <c r="K26" i="1"/>
  <c r="K15" i="1"/>
  <c r="K16" i="1"/>
  <c r="K28" i="1"/>
  <c r="K17" i="1"/>
  <c r="K18" i="1"/>
  <c r="K22" i="1"/>
  <c r="K23" i="1"/>
  <c r="K20" i="1"/>
  <c r="K27" i="1" l="1"/>
  <c r="K31" i="1" s="1"/>
</calcChain>
</file>

<file path=xl/sharedStrings.xml><?xml version="1.0" encoding="utf-8"?>
<sst xmlns="http://schemas.openxmlformats.org/spreadsheetml/2006/main" count="73" uniqueCount="63">
  <si>
    <t>Proposal Code</t>
    <phoneticPr fontId="7" type="noConversion"/>
  </si>
  <si>
    <t>TOTAL</t>
  </si>
  <si>
    <t>Open Skies priority A</t>
  </si>
  <si>
    <t>Open Skies priority B</t>
  </si>
  <si>
    <t>GRAND TOTAL</t>
  </si>
  <si>
    <t>Σ Consortia</t>
  </si>
  <si>
    <t xml:space="preserve">Open Skies 
PRIO A </t>
  </si>
  <si>
    <t xml:space="preserve">Open Skies 
PRIO B </t>
  </si>
  <si>
    <t>CYCLE 16</t>
  </si>
  <si>
    <t>CYCLE 17</t>
  </si>
  <si>
    <t>LT14_001</t>
  </si>
  <si>
    <t>LT14_002</t>
  </si>
  <si>
    <t>LT14_003</t>
  </si>
  <si>
    <t>LT14_004</t>
  </si>
  <si>
    <t>LT14_005</t>
  </si>
  <si>
    <t>LT14_006</t>
  </si>
  <si>
    <t>LT14_007</t>
  </si>
  <si>
    <t>LT14_008</t>
  </si>
  <si>
    <t>LC16_001</t>
  </si>
  <si>
    <t>LC16_002</t>
  </si>
  <si>
    <t>LC16_003</t>
  </si>
  <si>
    <t>LC16_004</t>
  </si>
  <si>
    <t>LC16_005</t>
  </si>
  <si>
    <t>LC16_006</t>
  </si>
  <si>
    <t>LC16_007</t>
  </si>
  <si>
    <t>LC16_008</t>
  </si>
  <si>
    <t>LC16_009</t>
  </si>
  <si>
    <t>LC16_010</t>
  </si>
  <si>
    <t>LC16_011</t>
  </si>
  <si>
    <t>LC16_012</t>
  </si>
  <si>
    <t>LC16_013</t>
  </si>
  <si>
    <t>LC16_014</t>
  </si>
  <si>
    <t>LC16_015</t>
  </si>
  <si>
    <t>LC16_016</t>
  </si>
  <si>
    <t>LC16_017</t>
  </si>
  <si>
    <t>CYCLE 18</t>
  </si>
  <si>
    <t>CYCLE 19</t>
  </si>
  <si>
    <t>LT16_001</t>
  </si>
  <si>
    <t>LT16_002</t>
  </si>
  <si>
    <t>LT16_003</t>
  </si>
  <si>
    <t>LT16_004</t>
  </si>
  <si>
    <t>LT16_005</t>
  </si>
  <si>
    <t>LT16_006</t>
  </si>
  <si>
    <t>LT16_007</t>
  </si>
  <si>
    <t>LT16_008</t>
  </si>
  <si>
    <t>LT16_009</t>
  </si>
  <si>
    <t>LT16_010</t>
  </si>
  <si>
    <t>LT16_011</t>
  </si>
  <si>
    <t>LT16_012</t>
  </si>
  <si>
    <t>LT16_013</t>
  </si>
  <si>
    <t>LT16_014</t>
  </si>
  <si>
    <t>SINGLE CYCLE</t>
  </si>
  <si>
    <t>LPR16_001</t>
  </si>
  <si>
    <t>LPR16_002</t>
  </si>
  <si>
    <t>LPR16_003</t>
  </si>
  <si>
    <t>LPR16_004</t>
  </si>
  <si>
    <t>LPR16_005</t>
  </si>
  <si>
    <t>LPR16_006</t>
  </si>
  <si>
    <t>LPR16_007</t>
  </si>
  <si>
    <t>LPR code</t>
  </si>
  <si>
    <t>-</t>
  </si>
  <si>
    <t>Open Skies 'look ahead'</t>
  </si>
  <si>
    <t>LONG-TERM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</si>
</sst>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24"/>
      <color theme="1"/>
      <name val="Calibri"/>
      <family val="2"/>
      <scheme val="minor"/>
    </font>
    <font>
      <sz val="24"/>
      <color rgb="FF000000"/>
      <name val="Calibri"/>
      <family val="2"/>
    </font>
    <font>
      <sz val="24"/>
      <name val="Calibri"/>
      <family val="2"/>
    </font>
    <font>
      <b/>
      <sz val="36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2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.4"/>
      <name val="Arial"/>
      <family val="2"/>
    </font>
    <font>
      <sz val="24"/>
      <color theme="1"/>
      <name val="Calibri (Body)_x0000_"/>
    </font>
    <font>
      <i/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24"/>
      <color rgb="FF000000"/>
      <name val="Calibri"/>
      <family val="2"/>
      <scheme val="minor"/>
    </font>
    <font>
      <b/>
      <sz val="72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00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05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8" fillId="0" borderId="9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8" fillId="0" borderId="14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2" xfId="0" applyBorder="1"/>
    <xf numFmtId="0" fontId="0" fillId="0" borderId="7" xfId="0" applyBorder="1"/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13" fillId="5" borderId="1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8" fillId="0" borderId="0" xfId="0" applyFont="1" applyBorder="1"/>
    <xf numFmtId="0" fontId="18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64" fontId="9" fillId="0" borderId="7" xfId="0" applyNumberFormat="1" applyFont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9" fillId="0" borderId="18" xfId="0" applyNumberFormat="1" applyFont="1" applyBorder="1" applyAlignment="1">
      <alignment horizontal="center" vertical="center"/>
    </xf>
    <xf numFmtId="0" fontId="12" fillId="0" borderId="0" xfId="0" applyFont="1" applyBorder="1"/>
    <xf numFmtId="0" fontId="21" fillId="0" borderId="0" xfId="0" applyFont="1" applyBorder="1"/>
    <xf numFmtId="0" fontId="22" fillId="0" borderId="0" xfId="0" applyFont="1" applyBorder="1" applyAlignment="1">
      <alignment horizontal="center" vertical="center"/>
    </xf>
    <xf numFmtId="0" fontId="12" fillId="0" borderId="0" xfId="0" applyFont="1" applyFill="1" applyBorder="1"/>
    <xf numFmtId="0" fontId="21" fillId="0" borderId="0" xfId="0" applyFont="1" applyFill="1" applyBorder="1" applyAlignment="1">
      <alignment horizontal="center" vertical="center"/>
    </xf>
    <xf numFmtId="164" fontId="9" fillId="0" borderId="18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3" fillId="6" borderId="0" xfId="0" applyFont="1" applyFill="1" applyBorder="1" applyAlignment="1">
      <alignment horizontal="center" vertical="center"/>
    </xf>
    <xf numFmtId="0" fontId="0" fillId="6" borderId="0" xfId="0" applyFill="1" applyBorder="1"/>
    <xf numFmtId="0" fontId="14" fillId="0" borderId="0" xfId="0" applyFont="1" applyFill="1" applyBorder="1" applyAlignment="1" applyProtection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shrinkToFit="1"/>
    </xf>
    <xf numFmtId="0" fontId="23" fillId="0" borderId="14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 wrapText="1"/>
    </xf>
    <xf numFmtId="0" fontId="21" fillId="7" borderId="0" xfId="0" applyFont="1" applyFill="1" applyBorder="1"/>
    <xf numFmtId="0" fontId="21" fillId="7" borderId="0" xfId="0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center" vertical="center"/>
    </xf>
    <xf numFmtId="0" fontId="20" fillId="7" borderId="0" xfId="0" applyFont="1" applyFill="1" applyBorder="1" applyAlignment="1">
      <alignment horizontal="center" vertical="center"/>
    </xf>
    <xf numFmtId="164" fontId="8" fillId="7" borderId="0" xfId="0" applyNumberFormat="1" applyFont="1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0" xfId="0" applyFill="1" applyBorder="1"/>
    <xf numFmtId="0" fontId="0" fillId="0" borderId="0" xfId="0"/>
    <xf numFmtId="0" fontId="11" fillId="0" borderId="0" xfId="0" applyFont="1" applyFill="1" applyBorder="1" applyAlignment="1">
      <alignment vertical="center"/>
    </xf>
    <xf numFmtId="0" fontId="24" fillId="0" borderId="2" xfId="0" applyFont="1" applyFill="1" applyBorder="1" applyAlignment="1">
      <alignment vertical="center"/>
    </xf>
    <xf numFmtId="164" fontId="9" fillId="2" borderId="14" xfId="0" applyNumberFormat="1" applyFont="1" applyFill="1" applyBorder="1" applyAlignment="1">
      <alignment horizontal="center" vertical="center"/>
    </xf>
    <xf numFmtId="164" fontId="8" fillId="2" borderId="14" xfId="0" applyNumberFormat="1" applyFont="1" applyFill="1" applyBorder="1" applyAlignment="1">
      <alignment horizontal="center" vertical="center"/>
    </xf>
    <xf numFmtId="164" fontId="9" fillId="2" borderId="10" xfId="0" applyNumberFormat="1" applyFont="1" applyFill="1" applyBorder="1" applyAlignment="1">
      <alignment horizontal="center" vertical="center"/>
    </xf>
    <xf numFmtId="164" fontId="8" fillId="6" borderId="0" xfId="0" applyNumberFormat="1" applyFont="1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 wrapText="1" shrinkToFit="1"/>
    </xf>
    <xf numFmtId="0" fontId="9" fillId="3" borderId="12" xfId="0" applyFont="1" applyFill="1" applyBorder="1" applyAlignment="1">
      <alignment horizontal="center" vertical="center" wrapText="1" shrinkToFit="1"/>
    </xf>
    <xf numFmtId="0" fontId="9" fillId="3" borderId="13" xfId="0" applyFont="1" applyFill="1" applyBorder="1" applyAlignment="1">
      <alignment horizontal="center" vertical="center" wrapText="1" shrinkToFit="1"/>
    </xf>
    <xf numFmtId="0" fontId="25" fillId="0" borderId="11" xfId="0" applyFont="1" applyFill="1" applyBorder="1" applyAlignment="1">
      <alignment horizontal="center" vertical="center" wrapText="1" shrinkToFit="1"/>
    </xf>
    <xf numFmtId="0" fontId="25" fillId="0" borderId="13" xfId="0" applyFont="1" applyFill="1" applyBorder="1" applyAlignment="1">
      <alignment horizontal="center" vertical="center" wrapText="1" shrinkToFit="1"/>
    </xf>
    <xf numFmtId="0" fontId="15" fillId="4" borderId="15" xfId="0" applyFont="1" applyFill="1" applyBorder="1" applyAlignment="1">
      <alignment horizontal="center" vertical="center"/>
    </xf>
    <xf numFmtId="0" fontId="15" fillId="4" borderId="16" xfId="0" applyFont="1" applyFill="1" applyBorder="1" applyAlignment="1">
      <alignment horizontal="center" vertical="center"/>
    </xf>
    <xf numFmtId="0" fontId="15" fillId="4" borderId="17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center"/>
    </xf>
    <xf numFmtId="0" fontId="15" fillId="4" borderId="16" xfId="0" applyFont="1" applyFill="1" applyBorder="1" applyAlignment="1">
      <alignment horizontal="center"/>
    </xf>
    <xf numFmtId="0" fontId="15" fillId="4" borderId="17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vertical="center" wrapText="1" shrinkToFit="1"/>
    </xf>
    <xf numFmtId="0" fontId="12" fillId="0" borderId="13" xfId="0" applyFont="1" applyFill="1" applyBorder="1" applyAlignment="1">
      <alignment horizontal="center" vertical="center" wrapText="1" shrinkToFit="1"/>
    </xf>
  </cellXfs>
  <cellStyles count="100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Normal" xfId="0" builtinId="0"/>
  </cellStyles>
  <dxfs count="7">
    <dxf>
      <font>
        <color rgb="FFFFFF00"/>
      </font>
      <fill>
        <patternFill patternType="solid">
          <fgColor indexed="64"/>
          <bgColor rgb="FF0000FF"/>
        </patternFill>
      </fill>
    </dxf>
    <dxf>
      <font>
        <color rgb="FFFFFF00"/>
      </font>
      <fill>
        <patternFill patternType="solid">
          <fgColor indexed="64"/>
          <bgColor rgb="FF0000FF"/>
        </patternFill>
      </fill>
    </dxf>
    <dxf>
      <font>
        <color rgb="FFFFFF00"/>
      </font>
      <fill>
        <patternFill patternType="solid">
          <fgColor indexed="64"/>
          <bgColor rgb="FF0000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00"/>
      </font>
      <fill>
        <patternFill patternType="solid">
          <fgColor indexed="64"/>
          <bgColor rgb="FF0000FF"/>
        </patternFill>
      </fill>
    </dxf>
    <dxf>
      <font>
        <color rgb="FFFFFF00"/>
      </font>
      <fill>
        <patternFill patternType="solid">
          <fgColor indexed="64"/>
          <bgColor rgb="FF0000FF"/>
        </patternFill>
      </fill>
    </dxf>
    <dxf>
      <font>
        <color rgb="FFFFFF00"/>
      </font>
      <fill>
        <patternFill patternType="solid">
          <fgColor indexed="64"/>
          <bgColor rgb="FF0000FF"/>
        </patternFill>
      </fill>
    </dxf>
  </dxfs>
  <tableStyles count="0" defaultTableStyle="TableStyleMedium9" defaultPivotStyle="PivotStyleMedium4"/>
  <colors>
    <mruColors>
      <color rgb="FF8BD7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D40"/>
  <sheetViews>
    <sheetView tabSelected="1" topLeftCell="I1" zoomScale="60" zoomScaleNormal="60" zoomScalePageLayoutView="40" workbookViewId="0">
      <selection activeCell="F31" sqref="F31"/>
    </sheetView>
  </sheetViews>
  <sheetFormatPr baseColWidth="10" defaultColWidth="11.1640625" defaultRowHeight="16"/>
  <cols>
    <col min="1" max="1" width="11.1640625" style="7"/>
    <col min="2" max="2" width="3.6640625" style="7" customWidth="1"/>
    <col min="3" max="3" width="26.1640625" style="7" customWidth="1"/>
    <col min="4" max="4" width="5.1640625" customWidth="1"/>
    <col min="5" max="5" width="21.33203125" style="7" customWidth="1"/>
    <col min="6" max="6" width="3.33203125" style="7" customWidth="1"/>
    <col min="7" max="7" width="20.33203125" style="7" customWidth="1"/>
    <col min="8" max="8" width="2.33203125" style="7" customWidth="1"/>
    <col min="9" max="9" width="19.83203125" style="7" customWidth="1"/>
    <col min="10" max="10" width="2.33203125" style="7" customWidth="1"/>
    <col min="11" max="11" width="20.6640625" style="7" customWidth="1"/>
    <col min="12" max="14" width="3.33203125" style="7" customWidth="1"/>
    <col min="15" max="18" width="11.1640625" style="7"/>
    <col min="19" max="19" width="17.33203125" style="7" bestFit="1" customWidth="1"/>
    <col min="20" max="20" width="2.83203125" style="7" customWidth="1"/>
    <col min="21" max="21" width="11.1640625" style="7"/>
    <col min="22" max="22" width="2.83203125" style="7" customWidth="1"/>
    <col min="23" max="23" width="3.1640625" style="7" customWidth="1"/>
    <col min="24" max="24" width="3.1640625" style="15" customWidth="1"/>
    <col min="25" max="25" width="17.83203125" style="7" customWidth="1"/>
    <col min="26" max="26" width="3.1640625" style="7" customWidth="1"/>
    <col min="27" max="27" width="17.83203125" style="7" customWidth="1"/>
    <col min="28" max="28" width="3.6640625" style="7" customWidth="1"/>
    <col min="29" max="29" width="17.83203125" style="7" customWidth="1"/>
    <col min="30" max="30" width="3.1640625" style="7" customWidth="1"/>
    <col min="31" max="31" width="3.33203125" style="7" customWidth="1"/>
    <col min="32" max="32" width="3.1640625" style="7" customWidth="1"/>
    <col min="33" max="33" width="17.83203125" style="7" customWidth="1"/>
    <col min="34" max="34" width="2.83203125" style="7" customWidth="1"/>
    <col min="35" max="35" width="21.1640625" style="7" customWidth="1"/>
    <col min="36" max="36" width="3.1640625" style="7" customWidth="1"/>
    <col min="37" max="37" width="17.83203125" style="7" customWidth="1"/>
    <col min="38" max="38" width="3.33203125" style="7" customWidth="1"/>
    <col min="39" max="39" width="2.83203125" style="7" customWidth="1"/>
    <col min="40" max="40" width="3.33203125" style="7" customWidth="1"/>
    <col min="41" max="41" width="17.83203125" style="7" customWidth="1"/>
    <col min="42" max="42" width="3.33203125" style="7" customWidth="1"/>
    <col min="43" max="43" width="19.5" style="7" customWidth="1"/>
    <col min="44" max="44" width="2.83203125" style="7" customWidth="1"/>
    <col min="45" max="45" width="17.83203125" style="7" customWidth="1"/>
    <col min="46" max="46" width="3.6640625" style="15" customWidth="1"/>
    <col min="47" max="47" width="3.1640625" style="7" customWidth="1"/>
    <col min="48" max="48" width="4" style="7" customWidth="1"/>
    <col min="49" max="49" width="17.83203125" style="7" customWidth="1"/>
    <col min="50" max="50" width="3.1640625" style="7" customWidth="1"/>
    <col min="51" max="51" width="20.33203125" style="7" customWidth="1"/>
    <col min="52" max="52" width="2.83203125" style="7" customWidth="1"/>
    <col min="53" max="53" width="17.83203125" style="7" customWidth="1"/>
    <col min="54" max="55" width="3.33203125" style="7" customWidth="1"/>
    <col min="56" max="56" width="3.1640625" style="7" customWidth="1"/>
    <col min="57" max="16384" width="11.1640625" style="7"/>
  </cols>
  <sheetData>
    <row r="1" spans="2:56">
      <c r="D1" s="74"/>
    </row>
    <row r="2" spans="2:56" ht="17" thickBot="1">
      <c r="D2" s="74"/>
    </row>
    <row r="3" spans="2:56" ht="92">
      <c r="B3" s="85"/>
      <c r="C3" s="76" t="s">
        <v>51</v>
      </c>
      <c r="D3" s="76"/>
      <c r="E3" s="3"/>
      <c r="F3" s="3"/>
      <c r="G3" s="3"/>
      <c r="H3" s="3"/>
      <c r="I3" s="3"/>
      <c r="J3" s="3"/>
      <c r="K3" s="3"/>
      <c r="L3" s="4"/>
      <c r="M3" s="1"/>
      <c r="N3" s="1"/>
      <c r="O3" s="10"/>
      <c r="Q3" s="88" t="s">
        <v>62</v>
      </c>
      <c r="R3" s="76"/>
      <c r="S3" s="76"/>
      <c r="T3" s="3"/>
      <c r="U3" s="3"/>
      <c r="V3" s="29"/>
      <c r="W3" s="40"/>
      <c r="X3" s="89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89"/>
      <c r="AU3" s="40"/>
      <c r="AV3" s="40"/>
      <c r="AW3" s="40"/>
      <c r="AX3" s="40"/>
      <c r="AY3" s="40"/>
      <c r="AZ3" s="40"/>
      <c r="BA3" s="40"/>
      <c r="BB3" s="40"/>
      <c r="BC3" s="40"/>
      <c r="BD3" s="90"/>
    </row>
    <row r="4" spans="2:56" ht="19">
      <c r="B4" s="20"/>
      <c r="C4" s="1"/>
      <c r="D4" s="28"/>
      <c r="E4" s="1"/>
      <c r="F4" s="1"/>
      <c r="G4" s="1"/>
      <c r="H4" s="1"/>
      <c r="I4" s="1"/>
      <c r="J4" s="1"/>
      <c r="K4" s="1"/>
      <c r="L4" s="5"/>
      <c r="M4" s="1"/>
      <c r="N4" s="1"/>
      <c r="O4" s="10"/>
      <c r="Q4" s="20"/>
      <c r="R4" s="28"/>
      <c r="S4" s="10"/>
      <c r="T4" s="28"/>
      <c r="U4" s="28"/>
      <c r="V4" s="28"/>
      <c r="W4" s="6"/>
      <c r="X4" s="13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13"/>
      <c r="AU4" s="6"/>
      <c r="AV4" s="6"/>
      <c r="AW4" s="6"/>
      <c r="AX4" s="6"/>
      <c r="AY4" s="6"/>
      <c r="AZ4" s="6"/>
      <c r="BA4" s="6"/>
      <c r="BB4" s="6"/>
      <c r="BC4" s="6"/>
      <c r="BD4" s="23"/>
    </row>
    <row r="5" spans="2:56" ht="20" thickBot="1">
      <c r="B5" s="20"/>
      <c r="C5" s="1"/>
      <c r="D5" s="28"/>
      <c r="E5" s="10"/>
      <c r="F5" s="10"/>
      <c r="G5" s="10"/>
      <c r="H5" s="10"/>
      <c r="I5" s="10"/>
      <c r="J5" s="10"/>
      <c r="K5" s="10"/>
      <c r="L5" s="23"/>
      <c r="M5" s="10"/>
      <c r="N5" s="10"/>
      <c r="O5" s="10"/>
      <c r="Q5" s="20"/>
      <c r="R5" s="28"/>
      <c r="S5" s="1"/>
      <c r="T5" s="28"/>
      <c r="U5" s="28"/>
      <c r="V5" s="28"/>
      <c r="W5" s="10"/>
      <c r="X5" s="14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4"/>
      <c r="AU5" s="10"/>
      <c r="AV5" s="10"/>
      <c r="AW5" s="10"/>
      <c r="AX5" s="10"/>
      <c r="AY5" s="10"/>
      <c r="AZ5" s="10"/>
      <c r="BA5" s="10"/>
      <c r="BB5" s="37"/>
      <c r="BC5" s="10"/>
      <c r="BD5" s="23"/>
    </row>
    <row r="6" spans="2:56" ht="58" customHeight="1" thickBot="1">
      <c r="B6" s="20"/>
      <c r="C6" s="1"/>
      <c r="D6" s="28"/>
      <c r="E6" s="97" t="s">
        <v>8</v>
      </c>
      <c r="F6" s="98"/>
      <c r="G6" s="98"/>
      <c r="H6" s="98"/>
      <c r="I6" s="98"/>
      <c r="J6" s="98"/>
      <c r="K6" s="99"/>
      <c r="L6" s="23"/>
      <c r="M6" s="10"/>
      <c r="N6" s="10"/>
      <c r="O6" s="10"/>
      <c r="Q6" s="20"/>
      <c r="R6" s="28"/>
      <c r="S6" s="1"/>
      <c r="T6" s="28"/>
      <c r="U6" s="28"/>
      <c r="V6" s="28"/>
      <c r="W6" s="81"/>
      <c r="X6" s="14"/>
      <c r="Y6" s="98" t="s">
        <v>8</v>
      </c>
      <c r="Z6" s="98"/>
      <c r="AA6" s="98"/>
      <c r="AB6" s="98"/>
      <c r="AC6" s="98"/>
      <c r="AD6" s="99"/>
      <c r="AE6" s="57"/>
      <c r="AF6" s="39"/>
      <c r="AG6" s="97" t="s">
        <v>9</v>
      </c>
      <c r="AH6" s="98"/>
      <c r="AI6" s="98"/>
      <c r="AJ6" s="98"/>
      <c r="AK6" s="99"/>
      <c r="AL6" s="39"/>
      <c r="AM6" s="57"/>
      <c r="AN6" s="39"/>
      <c r="AO6" s="100" t="s">
        <v>35</v>
      </c>
      <c r="AP6" s="101"/>
      <c r="AQ6" s="101"/>
      <c r="AR6" s="101"/>
      <c r="AS6" s="102"/>
      <c r="AT6" s="39"/>
      <c r="AU6" s="57"/>
      <c r="AV6" s="39"/>
      <c r="AW6" s="97" t="s">
        <v>36</v>
      </c>
      <c r="AX6" s="98"/>
      <c r="AY6" s="98"/>
      <c r="AZ6" s="98"/>
      <c r="BA6" s="99"/>
      <c r="BB6" s="39"/>
      <c r="BC6" s="81"/>
      <c r="BD6" s="23"/>
    </row>
    <row r="7" spans="2:56" ht="13" customHeight="1" thickBot="1">
      <c r="B7" s="20"/>
      <c r="C7" s="1"/>
      <c r="D7" s="28"/>
      <c r="E7" s="8"/>
      <c r="F7" s="8"/>
      <c r="G7" s="9"/>
      <c r="H7" s="42"/>
      <c r="I7" s="42"/>
      <c r="J7" s="42"/>
      <c r="K7" s="9"/>
      <c r="L7" s="23"/>
      <c r="M7" s="10"/>
      <c r="N7" s="10"/>
      <c r="O7" s="10"/>
      <c r="Q7" s="20"/>
      <c r="R7" s="28"/>
      <c r="S7" s="1"/>
      <c r="T7" s="28"/>
      <c r="U7" s="28"/>
      <c r="V7" s="28"/>
      <c r="W7" s="81"/>
      <c r="X7" s="14"/>
      <c r="Y7" s="1"/>
      <c r="Z7" s="1"/>
      <c r="AA7" s="1"/>
      <c r="AB7" s="1"/>
      <c r="AC7" s="1"/>
      <c r="AD7" s="1"/>
      <c r="AE7" s="58"/>
      <c r="AF7" s="1"/>
      <c r="AG7" s="1"/>
      <c r="AH7" s="1"/>
      <c r="AI7" s="1"/>
      <c r="AJ7" s="1"/>
      <c r="AK7" s="1"/>
      <c r="AL7" s="1"/>
      <c r="AM7" s="58"/>
      <c r="AN7" s="1"/>
      <c r="AO7" s="1"/>
      <c r="AP7" s="1"/>
      <c r="AQ7" s="1"/>
      <c r="AR7" s="1"/>
      <c r="AS7" s="1"/>
      <c r="AT7" s="1"/>
      <c r="AU7" s="58"/>
      <c r="AV7" s="1"/>
      <c r="AW7" s="1"/>
      <c r="AX7" s="1"/>
      <c r="AY7" s="1"/>
      <c r="AZ7" s="1"/>
      <c r="BA7" s="1"/>
      <c r="BB7" s="1"/>
      <c r="BC7" s="81"/>
      <c r="BD7" s="23"/>
    </row>
    <row r="8" spans="2:56" ht="20" customHeight="1" thickBot="1">
      <c r="B8" s="20"/>
      <c r="C8" s="1"/>
      <c r="D8" s="28"/>
      <c r="E8" s="92" t="s">
        <v>5</v>
      </c>
      <c r="F8" s="8"/>
      <c r="G8" s="92" t="s">
        <v>6</v>
      </c>
      <c r="H8" s="28"/>
      <c r="I8" s="92" t="s">
        <v>7</v>
      </c>
      <c r="J8" s="28"/>
      <c r="K8" s="92" t="s">
        <v>4</v>
      </c>
      <c r="L8" s="23"/>
      <c r="M8" s="10"/>
      <c r="N8" s="10"/>
      <c r="O8" s="10"/>
      <c r="Q8" s="20"/>
      <c r="R8" s="28"/>
      <c r="S8" s="1"/>
      <c r="T8" s="28"/>
      <c r="U8" s="28"/>
      <c r="V8" s="28"/>
      <c r="W8" s="83"/>
      <c r="X8" s="86"/>
      <c r="Y8" s="92" t="s">
        <v>2</v>
      </c>
      <c r="Z8" s="10"/>
      <c r="AA8" s="92" t="s">
        <v>3</v>
      </c>
      <c r="AB8" s="10"/>
      <c r="AC8" s="92" t="s">
        <v>1</v>
      </c>
      <c r="AD8" s="28"/>
      <c r="AE8" s="81"/>
      <c r="AF8" s="10"/>
      <c r="AG8" s="92" t="s">
        <v>2</v>
      </c>
      <c r="AH8" s="14"/>
      <c r="AI8" s="92" t="s">
        <v>61</v>
      </c>
      <c r="AJ8" s="14"/>
      <c r="AK8" s="92" t="s">
        <v>1</v>
      </c>
      <c r="AL8" s="37"/>
      <c r="AM8" s="59"/>
      <c r="AN8" s="37"/>
      <c r="AO8" s="92" t="s">
        <v>2</v>
      </c>
      <c r="AP8" s="14"/>
      <c r="AQ8" s="92" t="s">
        <v>61</v>
      </c>
      <c r="AR8" s="14"/>
      <c r="AS8" s="92" t="s">
        <v>1</v>
      </c>
      <c r="AT8" s="37"/>
      <c r="AU8" s="59"/>
      <c r="AV8" s="37"/>
      <c r="AW8" s="92" t="s">
        <v>2</v>
      </c>
      <c r="AX8" s="14"/>
      <c r="AY8" s="92" t="s">
        <v>61</v>
      </c>
      <c r="AZ8" s="14"/>
      <c r="BA8" s="92" t="s">
        <v>1</v>
      </c>
      <c r="BB8" s="37"/>
      <c r="BC8" s="81"/>
      <c r="BD8" s="23"/>
    </row>
    <row r="9" spans="2:56" ht="71" customHeight="1" thickBot="1">
      <c r="B9" s="20"/>
      <c r="C9" s="103" t="s">
        <v>0</v>
      </c>
      <c r="D9" s="28"/>
      <c r="E9" s="93"/>
      <c r="F9" s="8"/>
      <c r="G9" s="93"/>
      <c r="H9" s="28"/>
      <c r="I9" s="93"/>
      <c r="J9" s="28"/>
      <c r="K9" s="93"/>
      <c r="L9" s="23"/>
      <c r="M9" s="10"/>
      <c r="N9" s="10"/>
      <c r="O9" s="10"/>
      <c r="Q9" s="20"/>
      <c r="R9" s="28"/>
      <c r="S9" s="1"/>
      <c r="T9" s="28"/>
      <c r="U9" s="28"/>
      <c r="V9" s="28"/>
      <c r="W9" s="84"/>
      <c r="X9" s="87"/>
      <c r="Y9" s="93"/>
      <c r="Z9" s="10"/>
      <c r="AA9" s="93"/>
      <c r="AB9" s="10"/>
      <c r="AC9" s="93"/>
      <c r="AD9" s="28"/>
      <c r="AE9" s="81"/>
      <c r="AF9" s="10"/>
      <c r="AG9" s="93"/>
      <c r="AH9" s="14"/>
      <c r="AI9" s="93"/>
      <c r="AJ9" s="14"/>
      <c r="AK9" s="93"/>
      <c r="AL9" s="37"/>
      <c r="AM9" s="59"/>
      <c r="AN9" s="37"/>
      <c r="AO9" s="93"/>
      <c r="AP9" s="14"/>
      <c r="AQ9" s="93"/>
      <c r="AR9" s="14"/>
      <c r="AS9" s="93"/>
      <c r="AT9" s="37"/>
      <c r="AU9" s="59"/>
      <c r="AV9" s="37"/>
      <c r="AW9" s="93"/>
      <c r="AX9" s="14"/>
      <c r="AY9" s="93"/>
      <c r="AZ9" s="14"/>
      <c r="BA9" s="93"/>
      <c r="BB9" s="37"/>
      <c r="BC9" s="81"/>
      <c r="BD9" s="23"/>
    </row>
    <row r="10" spans="2:56" ht="18" customHeight="1" thickBot="1">
      <c r="B10" s="20"/>
      <c r="C10" s="104"/>
      <c r="D10" s="28"/>
      <c r="E10" s="94"/>
      <c r="F10" s="8"/>
      <c r="G10" s="94"/>
      <c r="H10" s="28"/>
      <c r="I10" s="94"/>
      <c r="J10" s="28"/>
      <c r="K10" s="94"/>
      <c r="L10" s="23"/>
      <c r="M10" s="10"/>
      <c r="N10" s="10"/>
      <c r="O10" s="10"/>
      <c r="Q10" s="20"/>
      <c r="R10" s="28"/>
      <c r="S10" s="95" t="s">
        <v>0</v>
      </c>
      <c r="T10" s="56"/>
      <c r="U10" s="95" t="s">
        <v>59</v>
      </c>
      <c r="V10" s="28"/>
      <c r="W10" s="84"/>
      <c r="X10" s="87"/>
      <c r="Y10" s="94"/>
      <c r="Z10" s="10"/>
      <c r="AA10" s="94"/>
      <c r="AB10" s="10"/>
      <c r="AC10" s="94"/>
      <c r="AD10" s="28"/>
      <c r="AE10" s="81"/>
      <c r="AF10" s="10"/>
      <c r="AG10" s="94"/>
      <c r="AH10" s="14"/>
      <c r="AI10" s="94"/>
      <c r="AJ10" s="14"/>
      <c r="AK10" s="94"/>
      <c r="AL10" s="37"/>
      <c r="AM10" s="59"/>
      <c r="AN10" s="37"/>
      <c r="AO10" s="94"/>
      <c r="AP10" s="14"/>
      <c r="AQ10" s="94"/>
      <c r="AR10" s="14"/>
      <c r="AS10" s="94"/>
      <c r="AT10" s="37"/>
      <c r="AU10" s="59"/>
      <c r="AV10" s="37"/>
      <c r="AW10" s="94"/>
      <c r="AX10" s="14"/>
      <c r="AY10" s="94"/>
      <c r="AZ10" s="14"/>
      <c r="BA10" s="94"/>
      <c r="BB10" s="37"/>
      <c r="BC10" s="81"/>
      <c r="BD10" s="23"/>
    </row>
    <row r="11" spans="2:56" ht="28" customHeight="1" thickBot="1">
      <c r="B11" s="20"/>
      <c r="C11" s="2"/>
      <c r="D11" s="28"/>
      <c r="E11" s="11"/>
      <c r="F11" s="11"/>
      <c r="G11" s="11"/>
      <c r="H11" s="28"/>
      <c r="I11" s="28"/>
      <c r="J11" s="28"/>
      <c r="K11" s="11"/>
      <c r="L11" s="23"/>
      <c r="M11" s="10"/>
      <c r="N11" s="10"/>
      <c r="O11" s="10"/>
      <c r="Q11" s="20"/>
      <c r="R11" s="28"/>
      <c r="S11" s="96"/>
      <c r="T11" s="49"/>
      <c r="U11" s="96"/>
      <c r="V11" s="28"/>
      <c r="W11" s="81"/>
      <c r="X11" s="14"/>
      <c r="Y11" s="28"/>
      <c r="Z11" s="28"/>
      <c r="AA11" s="28"/>
      <c r="AB11" s="28"/>
      <c r="AC11" s="28"/>
      <c r="AD11" s="28"/>
      <c r="AE11" s="81"/>
      <c r="AF11" s="10"/>
      <c r="AG11" s="37"/>
      <c r="AH11" s="37"/>
      <c r="AI11" s="37"/>
      <c r="AJ11" s="14"/>
      <c r="AK11" s="37"/>
      <c r="AL11" s="37"/>
      <c r="AM11" s="59"/>
      <c r="AN11" s="37"/>
      <c r="AO11" s="37"/>
      <c r="AP11" s="37"/>
      <c r="AQ11" s="37"/>
      <c r="AR11" s="37"/>
      <c r="AS11" s="37"/>
      <c r="AT11" s="37"/>
      <c r="AU11" s="59"/>
      <c r="AV11" s="37"/>
      <c r="AW11" s="37"/>
      <c r="AX11" s="37"/>
      <c r="AY11" s="37"/>
      <c r="AZ11" s="14"/>
      <c r="BA11" s="37"/>
      <c r="BB11" s="37"/>
      <c r="BC11" s="81"/>
      <c r="BD11" s="23"/>
    </row>
    <row r="12" spans="2:56" ht="28" customHeight="1">
      <c r="B12" s="20"/>
      <c r="C12" s="38" t="s">
        <v>19</v>
      </c>
      <c r="D12" s="43"/>
      <c r="E12" s="19">
        <v>0</v>
      </c>
      <c r="F12" s="17"/>
      <c r="G12" s="19">
        <v>12</v>
      </c>
      <c r="H12" s="17"/>
      <c r="I12" s="19"/>
      <c r="J12" s="17"/>
      <c r="K12" s="19">
        <f t="shared" ref="K12:K28" si="0">G12+E12+I12</f>
        <v>12</v>
      </c>
      <c r="L12" s="23"/>
      <c r="M12" s="10"/>
      <c r="N12" s="10"/>
      <c r="O12" s="10"/>
      <c r="Q12" s="20"/>
      <c r="R12" s="28"/>
      <c r="S12" s="2"/>
      <c r="T12" s="49"/>
      <c r="U12" s="52"/>
      <c r="V12" s="28"/>
      <c r="W12" s="81"/>
      <c r="X12" s="14"/>
      <c r="Y12" s="28"/>
      <c r="Z12" s="28"/>
      <c r="AA12" s="28"/>
      <c r="AB12" s="28"/>
      <c r="AC12" s="28"/>
      <c r="AD12" s="28"/>
      <c r="AE12" s="81"/>
      <c r="AF12" s="10"/>
      <c r="AG12" s="37"/>
      <c r="AH12" s="37"/>
      <c r="AI12" s="37"/>
      <c r="AJ12" s="14"/>
      <c r="AK12" s="37"/>
      <c r="AL12" s="37"/>
      <c r="AM12" s="59"/>
      <c r="AN12" s="37"/>
      <c r="AO12" s="37"/>
      <c r="AP12" s="37"/>
      <c r="AQ12" s="37"/>
      <c r="AR12" s="37"/>
      <c r="AS12" s="37"/>
      <c r="AT12" s="37"/>
      <c r="AU12" s="59"/>
      <c r="AV12" s="37"/>
      <c r="AW12" s="37"/>
      <c r="AX12" s="37"/>
      <c r="AY12" s="37"/>
      <c r="AZ12" s="14"/>
      <c r="BA12" s="37"/>
      <c r="BB12" s="37"/>
      <c r="BC12" s="81"/>
      <c r="BD12" s="23"/>
    </row>
    <row r="13" spans="2:56" ht="28" customHeight="1">
      <c r="B13" s="20"/>
      <c r="C13" s="38" t="s">
        <v>22</v>
      </c>
      <c r="D13" s="43"/>
      <c r="E13" s="19">
        <v>0</v>
      </c>
      <c r="F13" s="17"/>
      <c r="G13" s="19">
        <v>8.8000000000000007</v>
      </c>
      <c r="H13" s="17"/>
      <c r="I13" s="19"/>
      <c r="J13" s="17"/>
      <c r="K13" s="19">
        <f t="shared" si="0"/>
        <v>8.8000000000000007</v>
      </c>
      <c r="L13" s="23"/>
      <c r="M13" s="10"/>
      <c r="N13" s="10"/>
      <c r="O13" s="10"/>
      <c r="Q13" s="20"/>
      <c r="R13" s="28"/>
      <c r="S13" s="38" t="s">
        <v>13</v>
      </c>
      <c r="T13" s="28"/>
      <c r="U13" s="64" t="s">
        <v>57</v>
      </c>
      <c r="V13" s="31"/>
      <c r="W13" s="81"/>
      <c r="X13" s="14"/>
      <c r="Y13" s="27">
        <f>450+84</f>
        <v>534</v>
      </c>
      <c r="Z13" s="27"/>
      <c r="AA13" s="27"/>
      <c r="AB13" s="19"/>
      <c r="AC13" s="19">
        <f t="shared" ref="AC13:AC19" si="1">Y13+AA13</f>
        <v>534</v>
      </c>
      <c r="AD13" s="41"/>
      <c r="AE13" s="81"/>
      <c r="AF13" s="10"/>
      <c r="AG13" s="27">
        <f>450+50</f>
        <v>500</v>
      </c>
      <c r="AH13" s="27"/>
      <c r="AI13" s="27">
        <v>100</v>
      </c>
      <c r="AJ13" s="14"/>
      <c r="AK13" s="19">
        <f t="shared" ref="AK13:AK19" si="2">AG13+AI13</f>
        <v>600</v>
      </c>
      <c r="AL13" s="41"/>
      <c r="AM13" s="59"/>
      <c r="AN13" s="37"/>
      <c r="AO13" s="27"/>
      <c r="AP13" s="27"/>
      <c r="AQ13" s="27"/>
      <c r="AR13" s="27"/>
      <c r="AS13" s="19">
        <f t="shared" ref="AS13:AS19" si="3">AO13+AQ13</f>
        <v>0</v>
      </c>
      <c r="AT13" s="55"/>
      <c r="AU13" s="59"/>
      <c r="AV13" s="37"/>
      <c r="AW13" s="27"/>
      <c r="AX13" s="27"/>
      <c r="AY13" s="27"/>
      <c r="AZ13" s="27"/>
      <c r="BA13" s="19">
        <f t="shared" ref="BA13:BA19" si="4">AW13+AY13</f>
        <v>0</v>
      </c>
      <c r="BB13" s="41"/>
      <c r="BC13" s="81"/>
      <c r="BD13" s="23"/>
    </row>
    <row r="14" spans="2:56" ht="28" customHeight="1">
      <c r="B14" s="20"/>
      <c r="C14" s="38" t="s">
        <v>23</v>
      </c>
      <c r="D14" s="43"/>
      <c r="E14" s="19">
        <v>0</v>
      </c>
      <c r="F14" s="17"/>
      <c r="G14" s="19">
        <v>60</v>
      </c>
      <c r="H14" s="17"/>
      <c r="I14" s="19">
        <f>250</f>
        <v>250</v>
      </c>
      <c r="J14" s="17"/>
      <c r="K14" s="19">
        <f t="shared" si="0"/>
        <v>310</v>
      </c>
      <c r="L14" s="23"/>
      <c r="M14" s="10"/>
      <c r="N14" s="10"/>
      <c r="O14" s="10"/>
      <c r="Q14" s="47"/>
      <c r="R14" s="51"/>
      <c r="S14" s="38" t="s">
        <v>12</v>
      </c>
      <c r="T14" s="14"/>
      <c r="U14" s="64" t="s">
        <v>54</v>
      </c>
      <c r="V14" s="31"/>
      <c r="W14" s="81"/>
      <c r="X14" s="14"/>
      <c r="Y14" s="27"/>
      <c r="Z14" s="27"/>
      <c r="AA14" s="27"/>
      <c r="AB14" s="19"/>
      <c r="AC14" s="19">
        <f t="shared" si="1"/>
        <v>0</v>
      </c>
      <c r="AD14" s="41"/>
      <c r="AE14" s="81"/>
      <c r="AF14" s="14"/>
      <c r="AG14" s="27">
        <v>40</v>
      </c>
      <c r="AH14" s="27"/>
      <c r="AI14" s="27"/>
      <c r="AJ14" s="14"/>
      <c r="AK14" s="19">
        <f t="shared" si="2"/>
        <v>40</v>
      </c>
      <c r="AL14" s="41"/>
      <c r="AM14" s="59"/>
      <c r="AN14" s="37"/>
      <c r="AO14" s="27"/>
      <c r="AP14" s="27"/>
      <c r="AQ14" s="27"/>
      <c r="AR14" s="27"/>
      <c r="AS14" s="19">
        <f t="shared" si="3"/>
        <v>0</v>
      </c>
      <c r="AT14" s="55"/>
      <c r="AU14" s="59"/>
      <c r="AV14" s="37"/>
      <c r="AW14" s="27"/>
      <c r="AX14" s="27"/>
      <c r="AY14" s="27"/>
      <c r="AZ14" s="27"/>
      <c r="BA14" s="19">
        <f t="shared" si="4"/>
        <v>0</v>
      </c>
      <c r="BB14" s="41"/>
      <c r="BC14" s="81"/>
      <c r="BD14" s="23"/>
    </row>
    <row r="15" spans="2:56" ht="28" customHeight="1">
      <c r="B15" s="20"/>
      <c r="C15" s="38" t="s">
        <v>27</v>
      </c>
      <c r="D15" s="43"/>
      <c r="E15" s="19">
        <v>0</v>
      </c>
      <c r="F15" s="17"/>
      <c r="G15" s="19">
        <v>36.299999999999997</v>
      </c>
      <c r="H15" s="17"/>
      <c r="I15" s="19"/>
      <c r="J15" s="17"/>
      <c r="K15" s="19">
        <f t="shared" si="0"/>
        <v>36.299999999999997</v>
      </c>
      <c r="L15" s="23"/>
      <c r="M15" s="10"/>
      <c r="N15" s="10"/>
      <c r="O15" s="10"/>
      <c r="Q15" s="91"/>
      <c r="R15" s="51"/>
      <c r="S15" s="38" t="s">
        <v>11</v>
      </c>
      <c r="T15" s="28"/>
      <c r="U15" s="64" t="s">
        <v>56</v>
      </c>
      <c r="V15" s="31"/>
      <c r="W15" s="81"/>
      <c r="X15" s="14"/>
      <c r="Y15" s="27"/>
      <c r="Z15" s="27"/>
      <c r="AA15" s="27"/>
      <c r="AB15" s="19"/>
      <c r="AC15" s="19">
        <f t="shared" si="1"/>
        <v>0</v>
      </c>
      <c r="AD15" s="41"/>
      <c r="AE15" s="81"/>
      <c r="AF15" s="14"/>
      <c r="AG15" s="27"/>
      <c r="AH15" s="27"/>
      <c r="AI15" s="27"/>
      <c r="AJ15" s="14"/>
      <c r="AK15" s="19">
        <f t="shared" si="2"/>
        <v>0</v>
      </c>
      <c r="AL15" s="41"/>
      <c r="AM15" s="59"/>
      <c r="AN15" s="37"/>
      <c r="AO15" s="27"/>
      <c r="AP15" s="27"/>
      <c r="AQ15" s="27"/>
      <c r="AR15" s="27"/>
      <c r="AS15" s="19">
        <f t="shared" si="3"/>
        <v>0</v>
      </c>
      <c r="AT15" s="55"/>
      <c r="AU15" s="59"/>
      <c r="AV15" s="37"/>
      <c r="AW15" s="27"/>
      <c r="AX15" s="27"/>
      <c r="AY15" s="27"/>
      <c r="AZ15" s="27"/>
      <c r="BA15" s="19">
        <f t="shared" si="4"/>
        <v>0</v>
      </c>
      <c r="BB15" s="41"/>
      <c r="BC15" s="81"/>
      <c r="BD15" s="23"/>
    </row>
    <row r="16" spans="2:56" s="15" customFormat="1" ht="28" customHeight="1">
      <c r="B16" s="34"/>
      <c r="C16" s="38" t="s">
        <v>28</v>
      </c>
      <c r="D16" s="43"/>
      <c r="E16" s="19">
        <v>0</v>
      </c>
      <c r="F16" s="17"/>
      <c r="G16" s="19">
        <v>11</v>
      </c>
      <c r="H16" s="17"/>
      <c r="I16" s="19"/>
      <c r="J16" s="17"/>
      <c r="K16" s="19">
        <f t="shared" si="0"/>
        <v>11</v>
      </c>
      <c r="L16" s="23"/>
      <c r="M16" s="10"/>
      <c r="N16" s="10"/>
      <c r="O16" s="14"/>
      <c r="Q16" s="91"/>
      <c r="R16" s="51"/>
      <c r="S16" s="38" t="s">
        <v>10</v>
      </c>
      <c r="T16" s="28"/>
      <c r="U16" s="63" t="s">
        <v>53</v>
      </c>
      <c r="V16" s="31"/>
      <c r="W16" s="81"/>
      <c r="X16" s="14"/>
      <c r="Y16" s="27">
        <f>10+4.5</f>
        <v>14.5</v>
      </c>
      <c r="Z16" s="27"/>
      <c r="AA16" s="27"/>
      <c r="AB16" s="19"/>
      <c r="AC16" s="19">
        <f t="shared" si="1"/>
        <v>14.5</v>
      </c>
      <c r="AD16" s="41"/>
      <c r="AE16" s="81"/>
      <c r="AF16" s="10"/>
      <c r="AG16" s="27">
        <v>5</v>
      </c>
      <c r="AH16" s="27"/>
      <c r="AI16" s="27"/>
      <c r="AJ16" s="14"/>
      <c r="AK16" s="19">
        <f t="shared" si="2"/>
        <v>5</v>
      </c>
      <c r="AL16" s="41"/>
      <c r="AM16" s="59"/>
      <c r="AN16" s="37"/>
      <c r="AO16" s="27"/>
      <c r="AP16" s="27"/>
      <c r="AQ16" s="27"/>
      <c r="AR16" s="27"/>
      <c r="AS16" s="19">
        <f t="shared" si="3"/>
        <v>0</v>
      </c>
      <c r="AT16" s="55"/>
      <c r="AU16" s="59"/>
      <c r="AV16" s="37"/>
      <c r="AW16" s="27"/>
      <c r="AX16" s="27"/>
      <c r="AY16" s="27"/>
      <c r="AZ16" s="27"/>
      <c r="BA16" s="19">
        <f t="shared" si="4"/>
        <v>0</v>
      </c>
      <c r="BB16" s="41"/>
      <c r="BC16" s="81"/>
      <c r="BD16" s="35"/>
    </row>
    <row r="17" spans="2:56" ht="28" customHeight="1">
      <c r="B17" s="20"/>
      <c r="C17" s="38" t="s">
        <v>30</v>
      </c>
      <c r="D17" s="43"/>
      <c r="E17" s="19">
        <v>25</v>
      </c>
      <c r="F17" s="17"/>
      <c r="G17" s="19">
        <f>12.5-12.5</f>
        <v>0</v>
      </c>
      <c r="H17" s="17"/>
      <c r="I17" s="19"/>
      <c r="J17" s="17"/>
      <c r="K17" s="19">
        <f t="shared" si="0"/>
        <v>25</v>
      </c>
      <c r="L17" s="23"/>
      <c r="M17" s="10"/>
      <c r="N17" s="10"/>
      <c r="O17" s="10"/>
      <c r="Q17" s="47"/>
      <c r="R17" s="51"/>
      <c r="S17" s="38" t="s">
        <v>15</v>
      </c>
      <c r="T17" s="14"/>
      <c r="U17" s="64" t="s">
        <v>55</v>
      </c>
      <c r="V17" s="31"/>
      <c r="W17" s="81"/>
      <c r="X17" s="14"/>
      <c r="Y17" s="27">
        <v>60</v>
      </c>
      <c r="Z17" s="27"/>
      <c r="AA17" s="27"/>
      <c r="AB17" s="14"/>
      <c r="AC17" s="19">
        <f t="shared" si="1"/>
        <v>60</v>
      </c>
      <c r="AD17" s="41"/>
      <c r="AE17" s="81"/>
      <c r="AF17" s="14"/>
      <c r="AG17" s="27">
        <v>60</v>
      </c>
      <c r="AH17" s="27"/>
      <c r="AI17" s="27"/>
      <c r="AJ17" s="14"/>
      <c r="AK17" s="19">
        <f t="shared" si="2"/>
        <v>60</v>
      </c>
      <c r="AL17" s="41"/>
      <c r="AM17" s="59"/>
      <c r="AN17" s="37"/>
      <c r="AO17" s="27"/>
      <c r="AP17" s="27"/>
      <c r="AQ17" s="27"/>
      <c r="AR17" s="27"/>
      <c r="AS17" s="19">
        <f t="shared" si="3"/>
        <v>0</v>
      </c>
      <c r="AT17" s="55"/>
      <c r="AU17" s="59"/>
      <c r="AV17" s="37"/>
      <c r="AW17" s="27"/>
      <c r="AX17" s="27"/>
      <c r="AY17" s="27"/>
      <c r="AZ17" s="27"/>
      <c r="BA17" s="19">
        <f t="shared" si="4"/>
        <v>0</v>
      </c>
      <c r="BB17" s="41"/>
      <c r="BC17" s="81"/>
      <c r="BD17" s="23"/>
    </row>
    <row r="18" spans="2:56" ht="28" customHeight="1">
      <c r="B18" s="20"/>
      <c r="C18" s="38" t="s">
        <v>31</v>
      </c>
      <c r="D18" s="43"/>
      <c r="E18" s="19">
        <v>14.3</v>
      </c>
      <c r="F18" s="17"/>
      <c r="G18" s="19">
        <v>1.7</v>
      </c>
      <c r="H18" s="17"/>
      <c r="I18" s="19"/>
      <c r="J18" s="17"/>
      <c r="K18" s="19">
        <f t="shared" si="0"/>
        <v>16</v>
      </c>
      <c r="L18" s="23"/>
      <c r="M18" s="10"/>
      <c r="N18" s="10"/>
      <c r="O18" s="10"/>
      <c r="Q18" s="91"/>
      <c r="R18" s="51"/>
      <c r="S18" s="38" t="s">
        <v>16</v>
      </c>
      <c r="T18" s="14"/>
      <c r="U18" s="64" t="s">
        <v>58</v>
      </c>
      <c r="V18" s="31"/>
      <c r="W18" s="81"/>
      <c r="X18" s="14"/>
      <c r="Y18" s="27">
        <v>150</v>
      </c>
      <c r="Z18" s="27"/>
      <c r="AA18" s="27">
        <f>100+60</f>
        <v>160</v>
      </c>
      <c r="AB18" s="19"/>
      <c r="AC18" s="19">
        <f t="shared" si="1"/>
        <v>310</v>
      </c>
      <c r="AD18" s="41"/>
      <c r="AE18" s="81"/>
      <c r="AF18" s="10"/>
      <c r="AG18" s="27">
        <v>150</v>
      </c>
      <c r="AH18" s="27"/>
      <c r="AI18" s="27">
        <v>100</v>
      </c>
      <c r="AJ18" s="14"/>
      <c r="AK18" s="19">
        <f t="shared" si="2"/>
        <v>250</v>
      </c>
      <c r="AL18" s="41"/>
      <c r="AM18" s="59"/>
      <c r="AN18" s="37"/>
      <c r="AO18" s="27"/>
      <c r="AP18" s="27"/>
      <c r="AQ18" s="27"/>
      <c r="AR18" s="27"/>
      <c r="AS18" s="19">
        <f t="shared" si="3"/>
        <v>0</v>
      </c>
      <c r="AT18" s="55"/>
      <c r="AU18" s="59"/>
      <c r="AV18" s="37"/>
      <c r="AW18" s="27"/>
      <c r="AX18" s="27"/>
      <c r="AY18" s="27"/>
      <c r="AZ18" s="27"/>
      <c r="BA18" s="19">
        <f t="shared" si="4"/>
        <v>0</v>
      </c>
      <c r="BB18" s="41"/>
      <c r="BC18" s="81"/>
      <c r="BD18" s="23"/>
    </row>
    <row r="19" spans="2:56" ht="28" customHeight="1">
      <c r="B19" s="20"/>
      <c r="C19" s="38" t="s">
        <v>25</v>
      </c>
      <c r="D19" s="43"/>
      <c r="E19" s="19">
        <v>32</v>
      </c>
      <c r="F19" s="17"/>
      <c r="G19" s="19">
        <f>16-16</f>
        <v>0</v>
      </c>
      <c r="H19" s="17"/>
      <c r="I19" s="19"/>
      <c r="J19" s="17"/>
      <c r="K19" s="19">
        <f t="shared" si="0"/>
        <v>32</v>
      </c>
      <c r="L19" s="23"/>
      <c r="M19" s="10"/>
      <c r="N19" s="10"/>
      <c r="O19" s="10"/>
      <c r="Q19" s="91"/>
      <c r="R19" s="51"/>
      <c r="S19" s="38" t="s">
        <v>14</v>
      </c>
      <c r="T19" s="14"/>
      <c r="U19" s="63" t="s">
        <v>52</v>
      </c>
      <c r="V19" s="31"/>
      <c r="W19" s="81"/>
      <c r="X19" s="14"/>
      <c r="Y19" s="27">
        <v>24</v>
      </c>
      <c r="Z19" s="27"/>
      <c r="AA19" s="27"/>
      <c r="AB19" s="19"/>
      <c r="AC19" s="18">
        <f t="shared" si="1"/>
        <v>24</v>
      </c>
      <c r="AD19" s="41"/>
      <c r="AE19" s="81"/>
      <c r="AF19" s="14"/>
      <c r="AG19" s="27">
        <v>20</v>
      </c>
      <c r="AH19" s="27"/>
      <c r="AI19" s="27"/>
      <c r="AJ19" s="14"/>
      <c r="AK19" s="18">
        <f t="shared" si="2"/>
        <v>20</v>
      </c>
      <c r="AL19" s="41"/>
      <c r="AM19" s="59"/>
      <c r="AN19" s="37"/>
      <c r="AO19" s="27"/>
      <c r="AP19" s="27"/>
      <c r="AQ19" s="27"/>
      <c r="AR19" s="27"/>
      <c r="AS19" s="18">
        <f t="shared" si="3"/>
        <v>0</v>
      </c>
      <c r="AT19" s="55"/>
      <c r="AU19" s="59"/>
      <c r="AV19" s="37"/>
      <c r="AW19" s="27"/>
      <c r="AX19" s="27"/>
      <c r="AY19" s="27"/>
      <c r="AZ19" s="27"/>
      <c r="BA19" s="18">
        <f t="shared" si="4"/>
        <v>0</v>
      </c>
      <c r="BB19" s="41"/>
      <c r="BC19" s="81"/>
      <c r="BD19" s="23"/>
    </row>
    <row r="20" spans="2:56" ht="28" customHeight="1">
      <c r="B20" s="20"/>
      <c r="C20" s="38" t="s">
        <v>34</v>
      </c>
      <c r="D20" s="43"/>
      <c r="E20" s="19">
        <v>85.4</v>
      </c>
      <c r="F20" s="17"/>
      <c r="G20" s="19">
        <f>33.3-33.3+15.4</f>
        <v>15.4</v>
      </c>
      <c r="H20" s="17"/>
      <c r="I20" s="19"/>
      <c r="J20" s="17"/>
      <c r="K20" s="19">
        <f t="shared" si="0"/>
        <v>100.80000000000001</v>
      </c>
      <c r="L20" s="23"/>
      <c r="M20" s="10"/>
      <c r="N20" s="10"/>
      <c r="O20" s="10"/>
      <c r="Q20" s="47"/>
      <c r="R20" s="51"/>
      <c r="S20" s="38" t="s">
        <v>17</v>
      </c>
      <c r="T20" s="14"/>
      <c r="U20" s="65" t="s">
        <v>60</v>
      </c>
      <c r="V20" s="31"/>
      <c r="W20" s="81"/>
      <c r="X20" s="14"/>
      <c r="Y20" s="27">
        <f>38+8.33</f>
        <v>46.33</v>
      </c>
      <c r="Z20" s="27"/>
      <c r="AA20" s="27"/>
      <c r="AB20" s="19"/>
      <c r="AC20" s="19">
        <f>Y20+AA20</f>
        <v>46.33</v>
      </c>
      <c r="AD20" s="41"/>
      <c r="AE20" s="81"/>
      <c r="AF20" s="10"/>
      <c r="AG20" s="27">
        <f>38+8.33</f>
        <v>46.33</v>
      </c>
      <c r="AH20" s="27"/>
      <c r="AI20" s="27"/>
      <c r="AJ20" s="14"/>
      <c r="AK20" s="19">
        <f>AG20+AI20</f>
        <v>46.33</v>
      </c>
      <c r="AL20" s="41"/>
      <c r="AM20" s="59"/>
      <c r="AN20" s="37"/>
      <c r="AO20" s="27"/>
      <c r="AP20" s="27"/>
      <c r="AQ20" s="27"/>
      <c r="AR20" s="27"/>
      <c r="AS20" s="19">
        <f>AO20+AQ20</f>
        <v>0</v>
      </c>
      <c r="AT20" s="55"/>
      <c r="AU20" s="59"/>
      <c r="AV20" s="37"/>
      <c r="AW20" s="27"/>
      <c r="AX20" s="27"/>
      <c r="AY20" s="27"/>
      <c r="AZ20" s="27"/>
      <c r="BA20" s="19">
        <f>AW20+AY20</f>
        <v>0</v>
      </c>
      <c r="BB20" s="41"/>
      <c r="BC20" s="81"/>
      <c r="BD20" s="23"/>
    </row>
    <row r="21" spans="2:56" ht="28" customHeight="1">
      <c r="B21" s="20"/>
      <c r="C21" s="38" t="s">
        <v>20</v>
      </c>
      <c r="D21" s="43"/>
      <c r="E21" s="19">
        <v>25.7</v>
      </c>
      <c r="F21" s="17"/>
      <c r="G21" s="19"/>
      <c r="H21" s="17"/>
      <c r="I21" s="19"/>
      <c r="J21" s="17"/>
      <c r="K21" s="19">
        <f t="shared" si="0"/>
        <v>25.7</v>
      </c>
      <c r="L21" s="23"/>
      <c r="M21" s="10"/>
      <c r="N21" s="28"/>
      <c r="O21" s="10"/>
      <c r="Q21" s="91"/>
      <c r="R21" s="51"/>
      <c r="S21" s="66"/>
      <c r="T21" s="67"/>
      <c r="U21" s="68"/>
      <c r="V21" s="69"/>
      <c r="W21" s="81"/>
      <c r="X21" s="14"/>
      <c r="Y21" s="71"/>
      <c r="Z21" s="71"/>
      <c r="AA21" s="71"/>
      <c r="AB21" s="71"/>
      <c r="AC21" s="71"/>
      <c r="AD21" s="70"/>
      <c r="AE21" s="81"/>
      <c r="AF21" s="72"/>
      <c r="AG21" s="71"/>
      <c r="AH21" s="71"/>
      <c r="AI21" s="71"/>
      <c r="AJ21" s="72"/>
      <c r="AK21" s="71"/>
      <c r="AL21" s="70"/>
      <c r="AM21" s="59"/>
      <c r="AN21" s="73"/>
      <c r="AO21" s="71"/>
      <c r="AP21" s="71"/>
      <c r="AQ21" s="71"/>
      <c r="AR21" s="71"/>
      <c r="AS21" s="71"/>
      <c r="AT21" s="55"/>
      <c r="AU21" s="59"/>
      <c r="AV21" s="73"/>
      <c r="AW21" s="71"/>
      <c r="AX21" s="71"/>
      <c r="AY21" s="71"/>
      <c r="AZ21" s="71"/>
      <c r="BA21" s="71"/>
      <c r="BB21" s="55"/>
      <c r="BC21" s="81"/>
      <c r="BD21" s="23"/>
    </row>
    <row r="22" spans="2:56" s="15" customFormat="1" ht="28" customHeight="1">
      <c r="B22" s="34"/>
      <c r="C22" s="38" t="s">
        <v>32</v>
      </c>
      <c r="D22" s="43"/>
      <c r="E22" s="19">
        <v>33.32</v>
      </c>
      <c r="F22" s="17"/>
      <c r="G22" s="19"/>
      <c r="H22" s="17"/>
      <c r="I22" s="19"/>
      <c r="J22" s="17"/>
      <c r="K22" s="19">
        <f t="shared" si="0"/>
        <v>33.32</v>
      </c>
      <c r="L22" s="23"/>
      <c r="M22" s="10"/>
      <c r="N22" s="10"/>
      <c r="O22" s="14"/>
      <c r="Q22" s="91"/>
      <c r="R22" s="51"/>
      <c r="S22" s="38" t="s">
        <v>48</v>
      </c>
      <c r="T22" s="50"/>
      <c r="U22" s="53"/>
      <c r="V22" s="31"/>
      <c r="W22" s="81"/>
      <c r="X22" s="14"/>
      <c r="Y22" s="27"/>
      <c r="Z22" s="26"/>
      <c r="AA22" s="27"/>
      <c r="AB22" s="26"/>
      <c r="AC22" s="27">
        <f t="shared" ref="AC22:AC35" si="5">Y22+AA22</f>
        <v>0</v>
      </c>
      <c r="AD22" s="55"/>
      <c r="AE22" s="81"/>
      <c r="AF22" s="10"/>
      <c r="AG22" s="27"/>
      <c r="AH22" s="26"/>
      <c r="AI22" s="27"/>
      <c r="AJ22" s="14"/>
      <c r="AK22" s="27">
        <f t="shared" ref="AK22:AK35" si="6">AG22+AI22</f>
        <v>0</v>
      </c>
      <c r="AL22" s="55"/>
      <c r="AM22" s="59"/>
      <c r="AN22" s="37"/>
      <c r="AO22" s="27">
        <f>200+300+50</f>
        <v>550</v>
      </c>
      <c r="AP22" s="26"/>
      <c r="AQ22" s="27">
        <f>150+30.7</f>
        <v>180.7</v>
      </c>
      <c r="AR22" s="26"/>
      <c r="AS22" s="27">
        <f t="shared" ref="AS22:AS35" si="7">AO22+AQ22</f>
        <v>730.7</v>
      </c>
      <c r="AT22" s="55"/>
      <c r="AU22" s="59"/>
      <c r="AV22" s="37"/>
      <c r="AW22" s="27">
        <f>200+300+100</f>
        <v>600</v>
      </c>
      <c r="AX22" s="26"/>
      <c r="AY22" s="27">
        <f>150+350-100+145.7</f>
        <v>545.70000000000005</v>
      </c>
      <c r="AZ22" s="26"/>
      <c r="BA22" s="27">
        <f t="shared" ref="BA22:BA35" si="8">AW22+AY22</f>
        <v>1145.7</v>
      </c>
      <c r="BB22" s="55"/>
      <c r="BC22" s="81"/>
      <c r="BD22" s="35"/>
    </row>
    <row r="23" spans="2:56" ht="28" customHeight="1">
      <c r="B23" s="20"/>
      <c r="C23" s="38" t="s">
        <v>33</v>
      </c>
      <c r="D23" s="43"/>
      <c r="E23" s="19">
        <v>41</v>
      </c>
      <c r="F23" s="17"/>
      <c r="G23" s="19"/>
      <c r="H23" s="17"/>
      <c r="I23" s="19"/>
      <c r="J23" s="17"/>
      <c r="K23" s="19">
        <f t="shared" si="0"/>
        <v>41</v>
      </c>
      <c r="L23" s="23"/>
      <c r="M23" s="10"/>
      <c r="N23" s="10"/>
      <c r="O23" s="10"/>
      <c r="Q23" s="91"/>
      <c r="R23" s="51"/>
      <c r="S23" s="38" t="s">
        <v>40</v>
      </c>
      <c r="T23" s="50"/>
      <c r="U23" s="53"/>
      <c r="V23" s="31"/>
      <c r="W23" s="81"/>
      <c r="X23" s="14"/>
      <c r="Y23" s="27">
        <v>301.7</v>
      </c>
      <c r="Z23" s="26"/>
      <c r="AA23" s="27">
        <v>410.3</v>
      </c>
      <c r="AB23" s="26"/>
      <c r="AC23" s="62">
        <f t="shared" si="5"/>
        <v>712</v>
      </c>
      <c r="AD23" s="55"/>
      <c r="AE23" s="81"/>
      <c r="AF23" s="10"/>
      <c r="AG23" s="27">
        <f>438.7-46</f>
        <v>392.7</v>
      </c>
      <c r="AH23" s="26"/>
      <c r="AI23" s="27">
        <v>182.3</v>
      </c>
      <c r="AJ23" s="14"/>
      <c r="AK23" s="62">
        <f t="shared" si="6"/>
        <v>575</v>
      </c>
      <c r="AL23" s="55"/>
      <c r="AM23" s="59"/>
      <c r="AN23" s="37"/>
      <c r="AO23" s="27"/>
      <c r="AP23" s="26"/>
      <c r="AQ23" s="27"/>
      <c r="AR23" s="26"/>
      <c r="AS23" s="62">
        <f t="shared" si="7"/>
        <v>0</v>
      </c>
      <c r="AT23" s="55"/>
      <c r="AU23" s="59"/>
      <c r="AV23" s="37"/>
      <c r="AW23" s="27"/>
      <c r="AX23" s="26"/>
      <c r="AY23" s="27"/>
      <c r="AZ23" s="26"/>
      <c r="BA23" s="62">
        <f t="shared" si="8"/>
        <v>0</v>
      </c>
      <c r="BB23" s="55"/>
      <c r="BC23" s="81"/>
      <c r="BD23" s="23"/>
    </row>
    <row r="24" spans="2:56" ht="28" customHeight="1">
      <c r="B24" s="20"/>
      <c r="C24" s="38" t="s">
        <v>24</v>
      </c>
      <c r="D24" s="43"/>
      <c r="E24" s="19">
        <v>0</v>
      </c>
      <c r="F24" s="17"/>
      <c r="G24" s="19"/>
      <c r="H24" s="17"/>
      <c r="I24" s="19"/>
      <c r="J24" s="17"/>
      <c r="K24" s="19">
        <f t="shared" si="0"/>
        <v>0</v>
      </c>
      <c r="L24" s="23"/>
      <c r="M24" s="10"/>
      <c r="N24" s="10"/>
      <c r="O24" s="10"/>
      <c r="Q24" s="91"/>
      <c r="R24" s="51"/>
      <c r="S24" s="38" t="s">
        <v>37</v>
      </c>
      <c r="T24" s="50"/>
      <c r="U24" s="53"/>
      <c r="V24" s="31"/>
      <c r="W24" s="81"/>
      <c r="X24" s="14"/>
      <c r="Y24" s="27">
        <v>175</v>
      </c>
      <c r="Z24" s="26"/>
      <c r="AA24" s="27"/>
      <c r="AB24" s="26"/>
      <c r="AC24" s="27">
        <f t="shared" si="5"/>
        <v>175</v>
      </c>
      <c r="AD24" s="55"/>
      <c r="AE24" s="81"/>
      <c r="AF24" s="10"/>
      <c r="AG24" s="27">
        <v>175</v>
      </c>
      <c r="AH24" s="26"/>
      <c r="AI24" s="27"/>
      <c r="AJ24" s="14"/>
      <c r="AK24" s="27">
        <f t="shared" si="6"/>
        <v>175</v>
      </c>
      <c r="AL24" s="55"/>
      <c r="AM24" s="59"/>
      <c r="AN24" s="37"/>
      <c r="AO24" s="27">
        <v>175</v>
      </c>
      <c r="AP24" s="26"/>
      <c r="AQ24" s="27"/>
      <c r="AR24" s="26"/>
      <c r="AS24" s="27">
        <f t="shared" si="7"/>
        <v>175</v>
      </c>
      <c r="AT24" s="55"/>
      <c r="AU24" s="59"/>
      <c r="AV24" s="37"/>
      <c r="AW24" s="27">
        <v>175</v>
      </c>
      <c r="AX24" s="26"/>
      <c r="AY24" s="27"/>
      <c r="AZ24" s="26"/>
      <c r="BA24" s="27">
        <f t="shared" si="8"/>
        <v>175</v>
      </c>
      <c r="BB24" s="55"/>
      <c r="BC24" s="81"/>
      <c r="BD24" s="23"/>
    </row>
    <row r="25" spans="2:56" ht="28" customHeight="1">
      <c r="B25" s="20"/>
      <c r="C25" s="38" t="s">
        <v>21</v>
      </c>
      <c r="D25" s="43"/>
      <c r="E25" s="19">
        <v>0</v>
      </c>
      <c r="F25" s="17"/>
      <c r="G25" s="19"/>
      <c r="H25" s="17"/>
      <c r="I25" s="19"/>
      <c r="J25" s="17"/>
      <c r="K25" s="19">
        <f t="shared" si="0"/>
        <v>0</v>
      </c>
      <c r="L25" s="23"/>
      <c r="M25" s="10"/>
      <c r="N25" s="10"/>
      <c r="O25" s="10"/>
      <c r="Q25" s="91"/>
      <c r="R25" s="51"/>
      <c r="S25" s="38" t="s">
        <v>41</v>
      </c>
      <c r="T25" s="50"/>
      <c r="U25" s="53"/>
      <c r="V25" s="31"/>
      <c r="W25" s="81"/>
      <c r="X25" s="14"/>
      <c r="Y25" s="27">
        <v>25</v>
      </c>
      <c r="Z25" s="26"/>
      <c r="AA25" s="27"/>
      <c r="AB25" s="26"/>
      <c r="AC25" s="27">
        <f t="shared" si="5"/>
        <v>25</v>
      </c>
      <c r="AD25" s="55"/>
      <c r="AE25" s="81"/>
      <c r="AF25" s="10"/>
      <c r="AG25" s="27"/>
      <c r="AH25" s="26"/>
      <c r="AI25" s="27"/>
      <c r="AJ25" s="14"/>
      <c r="AK25" s="27">
        <f t="shared" si="6"/>
        <v>0</v>
      </c>
      <c r="AL25" s="55"/>
      <c r="AM25" s="59"/>
      <c r="AN25" s="37"/>
      <c r="AO25" s="27">
        <f>25+88.2+30.7</f>
        <v>143.9</v>
      </c>
      <c r="AP25" s="26"/>
      <c r="AQ25" s="27">
        <v>50</v>
      </c>
      <c r="AR25" s="26"/>
      <c r="AS25" s="27">
        <f t="shared" si="7"/>
        <v>193.9</v>
      </c>
      <c r="AT25" s="55"/>
      <c r="AU25" s="59"/>
      <c r="AV25" s="37"/>
      <c r="AW25" s="27">
        <f>25+120+99.9</f>
        <v>244.9</v>
      </c>
      <c r="AX25" s="26"/>
      <c r="AY25" s="27">
        <f>50+100</f>
        <v>150</v>
      </c>
      <c r="AZ25" s="26"/>
      <c r="BA25" s="27">
        <f t="shared" si="8"/>
        <v>394.9</v>
      </c>
      <c r="BB25" s="55"/>
      <c r="BC25" s="81"/>
      <c r="BD25" s="23"/>
    </row>
    <row r="26" spans="2:56" ht="28" customHeight="1">
      <c r="B26" s="20"/>
      <c r="C26" s="38" t="s">
        <v>26</v>
      </c>
      <c r="D26" s="43"/>
      <c r="E26" s="19">
        <v>0</v>
      </c>
      <c r="F26" s="17"/>
      <c r="G26" s="19"/>
      <c r="H26" s="17"/>
      <c r="I26" s="19"/>
      <c r="J26" s="17"/>
      <c r="K26" s="19">
        <f t="shared" si="0"/>
        <v>0</v>
      </c>
      <c r="L26" s="23"/>
      <c r="M26" s="10"/>
      <c r="N26" s="10"/>
      <c r="O26" s="10"/>
      <c r="Q26" s="91"/>
      <c r="R26" s="51"/>
      <c r="S26" s="38" t="s">
        <v>49</v>
      </c>
      <c r="T26" s="50"/>
      <c r="U26" s="53"/>
      <c r="V26" s="31"/>
      <c r="W26" s="81"/>
      <c r="X26" s="14"/>
      <c r="Y26" s="27">
        <v>68.5</v>
      </c>
      <c r="Z26" s="26"/>
      <c r="AA26" s="27"/>
      <c r="AB26" s="26"/>
      <c r="AC26" s="27">
        <f t="shared" si="5"/>
        <v>68.5</v>
      </c>
      <c r="AD26" s="55"/>
      <c r="AE26" s="81"/>
      <c r="AF26" s="10"/>
      <c r="AG26" s="27">
        <v>25</v>
      </c>
      <c r="AH26" s="26"/>
      <c r="AI26" s="27">
        <v>43.5</v>
      </c>
      <c r="AJ26" s="14"/>
      <c r="AK26" s="27">
        <f t="shared" si="6"/>
        <v>68.5</v>
      </c>
      <c r="AL26" s="55"/>
      <c r="AM26" s="59"/>
      <c r="AN26" s="37"/>
      <c r="AO26" s="27">
        <v>68.5</v>
      </c>
      <c r="AP26" s="26"/>
      <c r="AQ26" s="27"/>
      <c r="AR26" s="26"/>
      <c r="AS26" s="27">
        <f t="shared" si="7"/>
        <v>68.5</v>
      </c>
      <c r="AT26" s="55"/>
      <c r="AU26" s="59"/>
      <c r="AV26" s="37"/>
      <c r="AW26" s="27">
        <v>68.5</v>
      </c>
      <c r="AX26" s="26"/>
      <c r="AY26" s="27"/>
      <c r="AZ26" s="26"/>
      <c r="BA26" s="27">
        <f t="shared" si="8"/>
        <v>68.5</v>
      </c>
      <c r="BB26" s="55"/>
      <c r="BC26" s="81"/>
      <c r="BD26" s="23"/>
    </row>
    <row r="27" spans="2:56" ht="28" customHeight="1">
      <c r="B27" s="20"/>
      <c r="C27" s="38" t="s">
        <v>18</v>
      </c>
      <c r="D27" s="43"/>
      <c r="E27" s="19">
        <v>9</v>
      </c>
      <c r="F27" s="17"/>
      <c r="G27" s="19"/>
      <c r="H27" s="17"/>
      <c r="I27" s="19"/>
      <c r="J27" s="17"/>
      <c r="K27" s="19">
        <f t="shared" si="0"/>
        <v>9</v>
      </c>
      <c r="L27" s="35"/>
      <c r="M27" s="14"/>
      <c r="N27" s="14"/>
      <c r="O27" s="10"/>
      <c r="Q27" s="91"/>
      <c r="R27" s="51"/>
      <c r="S27" s="38" t="s">
        <v>50</v>
      </c>
      <c r="T27" s="50"/>
      <c r="U27" s="53"/>
      <c r="V27" s="31"/>
      <c r="W27" s="81"/>
      <c r="X27" s="14"/>
      <c r="Y27" s="27">
        <f>81.5+84</f>
        <v>165.5</v>
      </c>
      <c r="Z27" s="26"/>
      <c r="AA27" s="27">
        <v>17</v>
      </c>
      <c r="AB27" s="26"/>
      <c r="AC27" s="27">
        <f t="shared" si="5"/>
        <v>182.5</v>
      </c>
      <c r="AD27" s="55"/>
      <c r="AE27" s="81"/>
      <c r="AF27" s="10"/>
      <c r="AG27" s="27"/>
      <c r="AH27" s="26"/>
      <c r="AI27" s="27">
        <v>98.5</v>
      </c>
      <c r="AJ27" s="14"/>
      <c r="AK27" s="27">
        <f t="shared" si="6"/>
        <v>98.5</v>
      </c>
      <c r="AL27" s="55"/>
      <c r="AM27" s="59"/>
      <c r="AN27" s="37"/>
      <c r="AO27" s="27"/>
      <c r="AP27" s="26"/>
      <c r="AQ27" s="27"/>
      <c r="AR27" s="26"/>
      <c r="AS27" s="27">
        <f t="shared" si="7"/>
        <v>0</v>
      </c>
      <c r="AT27" s="55"/>
      <c r="AU27" s="59"/>
      <c r="AV27" s="37"/>
      <c r="AW27" s="27"/>
      <c r="AX27" s="26"/>
      <c r="AY27" s="27"/>
      <c r="AZ27" s="26"/>
      <c r="BA27" s="27">
        <f t="shared" si="8"/>
        <v>0</v>
      </c>
      <c r="BB27" s="55"/>
      <c r="BC27" s="81"/>
      <c r="BD27" s="23"/>
    </row>
    <row r="28" spans="2:56" ht="28" customHeight="1">
      <c r="B28" s="20"/>
      <c r="C28" s="61" t="s">
        <v>29</v>
      </c>
      <c r="D28" s="43"/>
      <c r="E28" s="19">
        <v>8.33</v>
      </c>
      <c r="F28" s="17"/>
      <c r="G28" s="19"/>
      <c r="H28" s="17"/>
      <c r="I28" s="19"/>
      <c r="J28" s="17"/>
      <c r="K28" s="19">
        <f t="shared" si="0"/>
        <v>8.33</v>
      </c>
      <c r="L28" s="23"/>
      <c r="M28" s="10"/>
      <c r="N28" s="10"/>
      <c r="O28" s="10"/>
      <c r="Q28" s="91"/>
      <c r="R28" s="51"/>
      <c r="S28" s="38" t="s">
        <v>47</v>
      </c>
      <c r="T28" s="50"/>
      <c r="U28" s="53"/>
      <c r="V28" s="31"/>
      <c r="W28" s="81"/>
      <c r="X28" s="14"/>
      <c r="Y28" s="27"/>
      <c r="Z28" s="26"/>
      <c r="AA28" s="27"/>
      <c r="AB28" s="26"/>
      <c r="AC28" s="27">
        <f t="shared" si="5"/>
        <v>0</v>
      </c>
      <c r="AD28" s="55"/>
      <c r="AE28" s="81"/>
      <c r="AF28" s="10"/>
      <c r="AG28" s="27"/>
      <c r="AH28" s="26"/>
      <c r="AI28" s="27"/>
      <c r="AJ28" s="14"/>
      <c r="AK28" s="27">
        <f t="shared" si="6"/>
        <v>0</v>
      </c>
      <c r="AL28" s="55"/>
      <c r="AM28" s="59"/>
      <c r="AN28" s="37"/>
      <c r="AO28" s="27">
        <v>57.6</v>
      </c>
      <c r="AP28" s="26"/>
      <c r="AQ28" s="27"/>
      <c r="AR28" s="26"/>
      <c r="AS28" s="27">
        <f t="shared" si="7"/>
        <v>57.6</v>
      </c>
      <c r="AT28" s="55"/>
      <c r="AU28" s="59"/>
      <c r="AV28" s="37"/>
      <c r="AW28" s="27">
        <v>57.6</v>
      </c>
      <c r="AX28" s="26"/>
      <c r="AY28" s="27"/>
      <c r="AZ28" s="26"/>
      <c r="BA28" s="27">
        <f t="shared" si="8"/>
        <v>57.6</v>
      </c>
      <c r="BB28" s="55"/>
      <c r="BC28" s="81"/>
      <c r="BD28" s="23"/>
    </row>
    <row r="29" spans="2:56" ht="28" customHeight="1">
      <c r="B29" s="20"/>
      <c r="C29" s="60"/>
      <c r="D29" s="43"/>
      <c r="E29" s="12"/>
      <c r="F29" s="12"/>
      <c r="G29" s="12"/>
      <c r="H29" s="10"/>
      <c r="I29" s="12"/>
      <c r="J29" s="10"/>
      <c r="K29" s="11"/>
      <c r="L29" s="23"/>
      <c r="M29" s="10"/>
      <c r="N29" s="10"/>
      <c r="O29" s="10"/>
      <c r="Q29" s="91"/>
      <c r="R29" s="51"/>
      <c r="S29" s="38" t="s">
        <v>39</v>
      </c>
      <c r="T29" s="50"/>
      <c r="U29" s="53"/>
      <c r="V29" s="31"/>
      <c r="W29" s="81"/>
      <c r="X29" s="14"/>
      <c r="Y29" s="27">
        <v>17.3</v>
      </c>
      <c r="Z29" s="26"/>
      <c r="AA29" s="27"/>
      <c r="AB29" s="26"/>
      <c r="AC29" s="27">
        <f t="shared" si="5"/>
        <v>17.3</v>
      </c>
      <c r="AD29" s="55"/>
      <c r="AE29" s="81"/>
      <c r="AF29" s="10"/>
      <c r="AG29" s="27">
        <v>4</v>
      </c>
      <c r="AH29" s="26"/>
      <c r="AI29" s="27"/>
      <c r="AJ29" s="14"/>
      <c r="AK29" s="27">
        <f t="shared" si="6"/>
        <v>4</v>
      </c>
      <c r="AL29" s="55"/>
      <c r="AM29" s="59"/>
      <c r="AN29" s="37"/>
      <c r="AO29" s="27">
        <v>4</v>
      </c>
      <c r="AP29" s="26"/>
      <c r="AQ29" s="27"/>
      <c r="AR29" s="26"/>
      <c r="AS29" s="27">
        <f t="shared" si="7"/>
        <v>4</v>
      </c>
      <c r="AT29" s="55"/>
      <c r="AU29" s="59"/>
      <c r="AV29" s="37"/>
      <c r="AW29" s="27">
        <v>4</v>
      </c>
      <c r="AX29" s="26"/>
      <c r="AY29" s="27"/>
      <c r="AZ29" s="26"/>
      <c r="BA29" s="27">
        <f t="shared" si="8"/>
        <v>4</v>
      </c>
      <c r="BB29" s="55"/>
      <c r="BC29" s="81"/>
      <c r="BD29" s="23"/>
    </row>
    <row r="30" spans="2:56" ht="31" customHeight="1">
      <c r="B30" s="20"/>
      <c r="C30" s="16"/>
      <c r="D30" s="28"/>
      <c r="E30" s="16"/>
      <c r="F30" s="16"/>
      <c r="G30" s="16"/>
      <c r="H30" s="16"/>
      <c r="I30" s="16"/>
      <c r="J30" s="16"/>
      <c r="K30" s="16"/>
      <c r="L30" s="44"/>
      <c r="M30" s="16"/>
      <c r="N30" s="16"/>
      <c r="O30" s="10"/>
      <c r="Q30" s="91"/>
      <c r="R30" s="51"/>
      <c r="S30" s="38" t="s">
        <v>44</v>
      </c>
      <c r="T30" s="50"/>
      <c r="U30" s="53"/>
      <c r="V30" s="31"/>
      <c r="W30" s="81"/>
      <c r="X30" s="14"/>
      <c r="Y30" s="27">
        <v>39.5</v>
      </c>
      <c r="Z30" s="26"/>
      <c r="AA30" s="27">
        <v>10.5</v>
      </c>
      <c r="AB30" s="26"/>
      <c r="AC30" s="27">
        <f t="shared" si="5"/>
        <v>50</v>
      </c>
      <c r="AD30" s="55"/>
      <c r="AE30" s="81"/>
      <c r="AF30" s="10"/>
      <c r="AG30" s="27">
        <v>50</v>
      </c>
      <c r="AH30" s="26"/>
      <c r="AI30" s="27"/>
      <c r="AJ30" s="14"/>
      <c r="AK30" s="27">
        <f t="shared" si="6"/>
        <v>50</v>
      </c>
      <c r="AL30" s="55"/>
      <c r="AM30" s="59"/>
      <c r="AN30" s="37"/>
      <c r="AO30" s="27">
        <v>50</v>
      </c>
      <c r="AP30" s="26"/>
      <c r="AQ30" s="27"/>
      <c r="AR30" s="26"/>
      <c r="AS30" s="27">
        <f t="shared" si="7"/>
        <v>50</v>
      </c>
      <c r="AT30" s="55"/>
      <c r="AU30" s="59"/>
      <c r="AV30" s="37"/>
      <c r="AW30" s="27">
        <v>50</v>
      </c>
      <c r="AX30" s="26"/>
      <c r="AY30" s="27"/>
      <c r="AZ30" s="26"/>
      <c r="BA30" s="27">
        <f t="shared" si="8"/>
        <v>50</v>
      </c>
      <c r="BB30" s="55"/>
      <c r="BC30" s="81"/>
      <c r="BD30" s="23"/>
    </row>
    <row r="31" spans="2:56" ht="32" customHeight="1">
      <c r="B31" s="20"/>
      <c r="C31" s="25"/>
      <c r="D31" s="28"/>
      <c r="E31" s="77">
        <f t="shared" ref="E31:J31" si="9">SUM(E12:E28)</f>
        <v>274.04999999999995</v>
      </c>
      <c r="F31" s="36"/>
      <c r="G31" s="77">
        <f t="shared" si="9"/>
        <v>145.19999999999999</v>
      </c>
      <c r="H31" s="36">
        <f t="shared" si="9"/>
        <v>0</v>
      </c>
      <c r="I31" s="77">
        <f t="shared" si="9"/>
        <v>250</v>
      </c>
      <c r="J31" s="36">
        <f t="shared" si="9"/>
        <v>0</v>
      </c>
      <c r="K31" s="77">
        <f>SUM(K12:K28)-I14</f>
        <v>419.25000000000023</v>
      </c>
      <c r="L31" s="23"/>
      <c r="M31" s="10"/>
      <c r="N31" s="10"/>
      <c r="O31" s="10"/>
      <c r="Q31" s="91"/>
      <c r="R31" s="51"/>
      <c r="S31" s="38" t="s">
        <v>45</v>
      </c>
      <c r="T31" s="50"/>
      <c r="U31" s="53"/>
      <c r="V31" s="31"/>
      <c r="W31" s="81"/>
      <c r="X31" s="14"/>
      <c r="Y31" s="27"/>
      <c r="Z31" s="26"/>
      <c r="AA31" s="27"/>
      <c r="AB31" s="26"/>
      <c r="AC31" s="27">
        <f t="shared" si="5"/>
        <v>0</v>
      </c>
      <c r="AD31" s="55"/>
      <c r="AE31" s="81"/>
      <c r="AF31" s="10"/>
      <c r="AG31" s="27"/>
      <c r="AH31" s="26"/>
      <c r="AI31" s="27"/>
      <c r="AJ31" s="14"/>
      <c r="AK31" s="27">
        <f t="shared" si="6"/>
        <v>0</v>
      </c>
      <c r="AL31" s="55"/>
      <c r="AM31" s="59"/>
      <c r="AN31" s="37"/>
      <c r="AO31" s="27"/>
      <c r="AP31" s="26"/>
      <c r="AQ31" s="27"/>
      <c r="AR31" s="26"/>
      <c r="AS31" s="27">
        <f t="shared" si="7"/>
        <v>0</v>
      </c>
      <c r="AT31" s="55"/>
      <c r="AU31" s="59"/>
      <c r="AV31" s="37"/>
      <c r="AW31" s="27"/>
      <c r="AX31" s="26"/>
      <c r="AY31" s="27"/>
      <c r="AZ31" s="26"/>
      <c r="BA31" s="27">
        <f t="shared" si="8"/>
        <v>0</v>
      </c>
      <c r="BB31" s="55"/>
      <c r="BC31" s="81"/>
      <c r="BD31" s="23"/>
    </row>
    <row r="32" spans="2:56" ht="33" thickBot="1">
      <c r="B32" s="21"/>
      <c r="C32" s="30"/>
      <c r="D32" s="30"/>
      <c r="E32" s="45"/>
      <c r="F32" s="45"/>
      <c r="G32" s="45"/>
      <c r="H32" s="45"/>
      <c r="I32" s="45"/>
      <c r="J32" s="45"/>
      <c r="K32" s="45"/>
      <c r="L32" s="24"/>
      <c r="M32" s="10"/>
      <c r="N32" s="10"/>
      <c r="O32" s="10"/>
      <c r="Q32" s="91"/>
      <c r="R32" s="51"/>
      <c r="S32" s="38" t="s">
        <v>42</v>
      </c>
      <c r="T32" s="50"/>
      <c r="U32" s="53"/>
      <c r="V32" s="31"/>
      <c r="W32" s="81"/>
      <c r="X32" s="14"/>
      <c r="Y32" s="27"/>
      <c r="Z32" s="26"/>
      <c r="AA32" s="27">
        <v>36.299999999999997</v>
      </c>
      <c r="AB32" s="26"/>
      <c r="AC32" s="27">
        <f t="shared" si="5"/>
        <v>36.299999999999997</v>
      </c>
      <c r="AD32" s="55"/>
      <c r="AE32" s="81"/>
      <c r="AF32" s="10"/>
      <c r="AG32" s="27">
        <v>28.3</v>
      </c>
      <c r="AH32" s="26"/>
      <c r="AI32" s="27">
        <f>36.3-28.3</f>
        <v>7.9999999999999964</v>
      </c>
      <c r="AJ32" s="14"/>
      <c r="AK32" s="27">
        <f t="shared" si="6"/>
        <v>36.299999999999997</v>
      </c>
      <c r="AL32" s="55"/>
      <c r="AM32" s="59"/>
      <c r="AN32" s="37"/>
      <c r="AO32" s="27"/>
      <c r="AP32" s="26"/>
      <c r="AQ32" s="27">
        <v>36.299999999999997</v>
      </c>
      <c r="AR32" s="26"/>
      <c r="AS32" s="27">
        <f t="shared" si="7"/>
        <v>36.299999999999997</v>
      </c>
      <c r="AT32" s="55"/>
      <c r="AU32" s="59"/>
      <c r="AV32" s="37"/>
      <c r="AW32" s="27"/>
      <c r="AX32" s="26"/>
      <c r="AY32" s="27">
        <v>36.299999999999997</v>
      </c>
      <c r="AZ32" s="26"/>
      <c r="BA32" s="27">
        <f t="shared" si="8"/>
        <v>36.299999999999997</v>
      </c>
      <c r="BB32" s="55"/>
      <c r="BC32" s="81"/>
      <c r="BD32" s="23"/>
    </row>
    <row r="33" spans="3:56" ht="32">
      <c r="C33" s="15"/>
      <c r="E33"/>
      <c r="F33"/>
      <c r="G33"/>
      <c r="H33"/>
      <c r="I33"/>
      <c r="J33"/>
      <c r="K33"/>
      <c r="L33" s="10"/>
      <c r="M33" s="10"/>
      <c r="Q33" s="91"/>
      <c r="R33" s="51"/>
      <c r="S33" s="38" t="s">
        <v>38</v>
      </c>
      <c r="T33" s="50"/>
      <c r="U33" s="53"/>
      <c r="V33" s="31"/>
      <c r="W33" s="81"/>
      <c r="X33" s="14"/>
      <c r="Y33" s="27">
        <v>150</v>
      </c>
      <c r="Z33" s="26"/>
      <c r="AA33" s="27">
        <f>100+60</f>
        <v>160</v>
      </c>
      <c r="AB33" s="26"/>
      <c r="AC33" s="27">
        <f t="shared" si="5"/>
        <v>310</v>
      </c>
      <c r="AD33" s="55"/>
      <c r="AE33" s="81"/>
      <c r="AF33" s="10"/>
      <c r="AG33" s="27">
        <v>150</v>
      </c>
      <c r="AH33" s="26"/>
      <c r="AI33" s="27">
        <v>100</v>
      </c>
      <c r="AJ33" s="14"/>
      <c r="AK33" s="27">
        <f t="shared" si="6"/>
        <v>250</v>
      </c>
      <c r="AL33" s="55"/>
      <c r="AM33" s="59"/>
      <c r="AN33" s="37"/>
      <c r="AO33" s="27"/>
      <c r="AP33" s="26"/>
      <c r="AQ33" s="27">
        <v>250</v>
      </c>
      <c r="AR33" s="26"/>
      <c r="AS33" s="27">
        <f t="shared" si="7"/>
        <v>250</v>
      </c>
      <c r="AT33" s="55"/>
      <c r="AU33" s="59"/>
      <c r="AV33" s="37"/>
      <c r="AW33" s="27"/>
      <c r="AX33" s="26"/>
      <c r="AY33" s="27">
        <v>250</v>
      </c>
      <c r="AZ33" s="26"/>
      <c r="BA33" s="27">
        <f t="shared" si="8"/>
        <v>250</v>
      </c>
      <c r="BB33" s="55"/>
      <c r="BC33" s="81"/>
      <c r="BD33" s="23"/>
    </row>
    <row r="34" spans="3:56" s="15" customFormat="1" ht="32">
      <c r="C34" s="32"/>
      <c r="D34"/>
      <c r="L34" s="14"/>
      <c r="M34" s="14"/>
      <c r="Q34" s="91"/>
      <c r="R34" s="51"/>
      <c r="S34" s="38" t="s">
        <v>43</v>
      </c>
      <c r="T34" s="50"/>
      <c r="U34" s="53"/>
      <c r="V34" s="31"/>
      <c r="W34" s="81"/>
      <c r="X34" s="14"/>
      <c r="Y34" s="27"/>
      <c r="Z34" s="26"/>
      <c r="AA34" s="27">
        <v>624</v>
      </c>
      <c r="AB34" s="26"/>
      <c r="AC34" s="27">
        <f t="shared" si="5"/>
        <v>624</v>
      </c>
      <c r="AD34" s="55"/>
      <c r="AE34" s="81"/>
      <c r="AF34" s="10"/>
      <c r="AG34" s="27"/>
      <c r="AH34" s="26"/>
      <c r="AI34" s="27">
        <v>624</v>
      </c>
      <c r="AJ34" s="14"/>
      <c r="AK34" s="27">
        <f t="shared" si="6"/>
        <v>624</v>
      </c>
      <c r="AL34" s="55"/>
      <c r="AM34" s="59"/>
      <c r="AN34" s="37"/>
      <c r="AO34" s="27"/>
      <c r="AP34" s="26"/>
      <c r="AQ34" s="27">
        <v>624</v>
      </c>
      <c r="AR34" s="26"/>
      <c r="AS34" s="27">
        <f t="shared" si="7"/>
        <v>624</v>
      </c>
      <c r="AT34" s="55"/>
      <c r="AU34" s="59"/>
      <c r="AV34" s="37"/>
      <c r="AW34" s="27"/>
      <c r="AX34" s="26"/>
      <c r="AY34" s="27">
        <v>624</v>
      </c>
      <c r="AZ34" s="26"/>
      <c r="BA34" s="27">
        <f t="shared" si="8"/>
        <v>624</v>
      </c>
      <c r="BB34" s="55"/>
      <c r="BC34" s="81"/>
      <c r="BD34" s="35"/>
    </row>
    <row r="35" spans="3:56" ht="32">
      <c r="C35" s="33"/>
      <c r="L35" s="10"/>
      <c r="M35" s="10"/>
      <c r="Q35" s="91"/>
      <c r="R35" s="51"/>
      <c r="S35" s="38" t="s">
        <v>46</v>
      </c>
      <c r="T35" s="50"/>
      <c r="U35" s="53"/>
      <c r="V35" s="31"/>
      <c r="W35" s="81"/>
      <c r="X35" s="14"/>
      <c r="Y35" s="27"/>
      <c r="Z35" s="26"/>
      <c r="AA35" s="27"/>
      <c r="AB35" s="26"/>
      <c r="AC35" s="27">
        <f t="shared" si="5"/>
        <v>0</v>
      </c>
      <c r="AD35" s="55"/>
      <c r="AE35" s="81"/>
      <c r="AF35" s="10"/>
      <c r="AG35" s="27"/>
      <c r="AH35" s="26"/>
      <c r="AI35" s="27"/>
      <c r="AJ35" s="14"/>
      <c r="AK35" s="27">
        <f t="shared" si="6"/>
        <v>0</v>
      </c>
      <c r="AL35" s="55"/>
      <c r="AM35" s="59"/>
      <c r="AN35" s="37"/>
      <c r="AO35" s="27"/>
      <c r="AP35" s="26"/>
      <c r="AQ35" s="27"/>
      <c r="AR35" s="26"/>
      <c r="AS35" s="27">
        <f t="shared" si="7"/>
        <v>0</v>
      </c>
      <c r="AT35" s="55"/>
      <c r="AU35" s="59"/>
      <c r="AV35" s="37"/>
      <c r="AW35" s="27"/>
      <c r="AX35" s="26"/>
      <c r="AY35" s="27"/>
      <c r="AZ35" s="26"/>
      <c r="BA35" s="27">
        <f t="shared" si="8"/>
        <v>0</v>
      </c>
      <c r="BB35" s="55"/>
      <c r="BC35" s="81"/>
      <c r="BD35" s="23"/>
    </row>
    <row r="36" spans="3:56" ht="38" customHeight="1">
      <c r="C36" s="32"/>
      <c r="Q36" s="91"/>
      <c r="R36" s="51"/>
      <c r="S36" s="10"/>
      <c r="T36" s="10"/>
      <c r="U36" s="10"/>
      <c r="V36" s="28"/>
      <c r="W36" s="81"/>
      <c r="X36" s="14"/>
      <c r="Y36" s="10"/>
      <c r="Z36" s="10"/>
      <c r="AA36" s="17"/>
      <c r="AB36" s="10"/>
      <c r="AC36" s="17"/>
      <c r="AD36" s="10"/>
      <c r="AE36" s="80"/>
      <c r="AF36" s="17"/>
      <c r="AG36" s="17"/>
      <c r="AH36" s="17"/>
      <c r="AI36" s="17"/>
      <c r="AJ36" s="10"/>
      <c r="AK36" s="17"/>
      <c r="AL36" s="11"/>
      <c r="AM36" s="80"/>
      <c r="AN36" s="17"/>
      <c r="AO36" s="10"/>
      <c r="AP36" s="10"/>
      <c r="AQ36" s="17"/>
      <c r="AR36" s="17"/>
      <c r="AS36" s="17"/>
      <c r="AT36" s="26"/>
      <c r="AU36" s="81"/>
      <c r="AV36" s="10"/>
      <c r="AW36" s="17"/>
      <c r="AX36" s="17"/>
      <c r="AY36" s="17"/>
      <c r="AZ36" s="17"/>
      <c r="BA36" s="17"/>
      <c r="BB36" s="17"/>
      <c r="BC36" s="81"/>
      <c r="BD36" s="23"/>
    </row>
    <row r="37" spans="3:56" ht="31">
      <c r="Q37" s="20"/>
      <c r="R37" s="28"/>
      <c r="S37" s="60"/>
      <c r="T37" s="28"/>
      <c r="U37" s="28"/>
      <c r="V37" s="28"/>
      <c r="W37" s="82"/>
      <c r="X37" s="16"/>
      <c r="Y37" s="16"/>
      <c r="Z37" s="16"/>
      <c r="AA37" s="16"/>
      <c r="AB37" s="16"/>
      <c r="AC37" s="16"/>
      <c r="AD37" s="16"/>
      <c r="AE37" s="82"/>
      <c r="AF37" s="16"/>
      <c r="AG37" s="16"/>
      <c r="AH37" s="16"/>
      <c r="AI37" s="16"/>
      <c r="AJ37" s="16"/>
      <c r="AK37" s="16"/>
      <c r="AL37" s="16"/>
      <c r="AM37" s="82"/>
      <c r="AN37" s="16"/>
      <c r="AO37" s="16"/>
      <c r="AP37" s="16"/>
      <c r="AQ37" s="16"/>
      <c r="AR37" s="16"/>
      <c r="AS37" s="16"/>
      <c r="AT37" s="16"/>
      <c r="AU37" s="82"/>
      <c r="AV37" s="16"/>
      <c r="AW37" s="16"/>
      <c r="AX37" s="16"/>
      <c r="AY37" s="16"/>
      <c r="AZ37" s="16"/>
      <c r="BA37" s="16"/>
      <c r="BB37" s="16"/>
      <c r="BC37" s="82"/>
      <c r="BD37" s="23"/>
    </row>
    <row r="38" spans="3:56" ht="45" customHeight="1">
      <c r="Q38" s="20"/>
      <c r="R38" s="28"/>
      <c r="S38" s="28"/>
      <c r="T38" s="28"/>
      <c r="U38" s="28"/>
      <c r="V38" s="28"/>
      <c r="W38" s="81"/>
      <c r="X38" s="14"/>
      <c r="Y38" s="26"/>
      <c r="Z38" s="26"/>
      <c r="AA38" s="26"/>
      <c r="AB38" s="26"/>
      <c r="AC38" s="48"/>
      <c r="AD38" s="28"/>
      <c r="AE38" s="81"/>
      <c r="AF38" s="10"/>
      <c r="AG38" s="26"/>
      <c r="AH38" s="26"/>
      <c r="AI38" s="26"/>
      <c r="AJ38" s="14"/>
      <c r="AK38" s="54"/>
      <c r="AL38" s="37"/>
      <c r="AM38" s="59"/>
      <c r="AN38" s="37"/>
      <c r="AO38" s="26"/>
      <c r="AP38" s="26"/>
      <c r="AQ38" s="26"/>
      <c r="AR38" s="26"/>
      <c r="AS38" s="54"/>
      <c r="AT38" s="37"/>
      <c r="AU38" s="59"/>
      <c r="AV38" s="37"/>
      <c r="AW38" s="26"/>
      <c r="AX38" s="26"/>
      <c r="AY38" s="26"/>
      <c r="AZ38" s="14"/>
      <c r="BA38" s="54"/>
      <c r="BB38" s="28"/>
      <c r="BC38" s="59"/>
      <c r="BD38" s="23"/>
    </row>
    <row r="39" spans="3:56" ht="31">
      <c r="Q39" s="20"/>
      <c r="R39" s="28"/>
      <c r="S39" s="14"/>
      <c r="T39" s="28"/>
      <c r="U39" s="28"/>
      <c r="V39" s="75"/>
      <c r="W39" s="81"/>
      <c r="X39" s="14"/>
      <c r="Y39" s="78">
        <v>1621.33</v>
      </c>
      <c r="Z39" s="26"/>
      <c r="AA39" s="78">
        <v>574.09999999999991</v>
      </c>
      <c r="AB39" s="26"/>
      <c r="AC39" s="79">
        <v>2255.4300000000003</v>
      </c>
      <c r="AD39" s="28"/>
      <c r="AE39" s="81"/>
      <c r="AF39" s="10"/>
      <c r="AG39" s="78">
        <v>1496.33</v>
      </c>
      <c r="AH39" s="26"/>
      <c r="AI39" s="78">
        <v>532.29999999999995</v>
      </c>
      <c r="AJ39" s="14"/>
      <c r="AK39" s="79">
        <v>2028.63</v>
      </c>
      <c r="AL39" s="37"/>
      <c r="AM39" s="59"/>
      <c r="AN39" s="37"/>
      <c r="AO39" s="78">
        <v>1049</v>
      </c>
      <c r="AP39" s="26"/>
      <c r="AQ39" s="78">
        <v>517</v>
      </c>
      <c r="AR39" s="26"/>
      <c r="AS39" s="79">
        <v>1566</v>
      </c>
      <c r="AT39" s="37"/>
      <c r="AU39" s="59"/>
      <c r="AV39" s="37"/>
      <c r="AW39" s="78">
        <v>1200</v>
      </c>
      <c r="AX39" s="26"/>
      <c r="AY39" s="78">
        <v>982</v>
      </c>
      <c r="AZ39" s="14"/>
      <c r="BA39" s="79">
        <v>2182</v>
      </c>
      <c r="BB39" s="28"/>
      <c r="BC39" s="59"/>
      <c r="BD39" s="23"/>
    </row>
    <row r="40" spans="3:56" ht="17" thickBot="1">
      <c r="Q40" s="21"/>
      <c r="R40" s="22"/>
      <c r="S40" s="22"/>
      <c r="T40" s="22"/>
      <c r="U40" s="22"/>
      <c r="V40" s="22"/>
      <c r="W40" s="22"/>
      <c r="X40" s="46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46"/>
      <c r="AU40" s="22"/>
      <c r="AV40" s="22"/>
      <c r="AW40" s="22"/>
      <c r="AX40" s="22"/>
      <c r="AY40" s="22"/>
      <c r="AZ40" s="22"/>
      <c r="BA40" s="22"/>
      <c r="BB40" s="22"/>
      <c r="BC40" s="22"/>
      <c r="BD40" s="24"/>
    </row>
  </sheetData>
  <mergeCells count="24">
    <mergeCell ref="I8:I10"/>
    <mergeCell ref="K8:K10"/>
    <mergeCell ref="G8:G10"/>
    <mergeCell ref="E8:E10"/>
    <mergeCell ref="C9:C10"/>
    <mergeCell ref="E6:K6"/>
    <mergeCell ref="Y6:AD6"/>
    <mergeCell ref="AG6:AK6"/>
    <mergeCell ref="AO6:AS6"/>
    <mergeCell ref="AW6:BA6"/>
    <mergeCell ref="BA8:BA10"/>
    <mergeCell ref="S10:S11"/>
    <mergeCell ref="U10:U11"/>
    <mergeCell ref="Y8:Y10"/>
    <mergeCell ref="AA8:AA10"/>
    <mergeCell ref="AC8:AC10"/>
    <mergeCell ref="AG8:AG10"/>
    <mergeCell ref="AI8:AI10"/>
    <mergeCell ref="AK8:AK10"/>
    <mergeCell ref="AO8:AO10"/>
    <mergeCell ref="AQ8:AQ10"/>
    <mergeCell ref="AS8:AS10"/>
    <mergeCell ref="AW8:AW10"/>
    <mergeCell ref="AY8:AY10"/>
  </mergeCells>
  <phoneticPr fontId="7" type="noConversion"/>
  <conditionalFormatting sqref="C13:C28">
    <cfRule type="expression" dxfId="6" priority="626">
      <formula>(#REF!="yes")</formula>
    </cfRule>
  </conditionalFormatting>
  <conditionalFormatting sqref="C29">
    <cfRule type="expression" dxfId="5" priority="855">
      <formula>(#REF!="yes")</formula>
    </cfRule>
  </conditionalFormatting>
  <conditionalFormatting sqref="C12:C28">
    <cfRule type="expression" dxfId="4" priority="856">
      <formula>(#REF!="yes")</formula>
    </cfRule>
  </conditionalFormatting>
  <conditionalFormatting sqref="AW36:BB36">
    <cfRule type="cellIs" dxfId="3" priority="13" operator="lessThan">
      <formula>0</formula>
    </cfRule>
  </conditionalFormatting>
  <conditionalFormatting sqref="S13:S35">
    <cfRule type="expression" dxfId="2" priority="14">
      <formula>(#REF!="yes")</formula>
    </cfRule>
  </conditionalFormatting>
  <conditionalFormatting sqref="S37">
    <cfRule type="expression" dxfId="1" priority="15">
      <formula>(#REF!="yes")</formula>
    </cfRule>
  </conditionalFormatting>
  <conditionalFormatting sqref="S13:S35">
    <cfRule type="expression" dxfId="0" priority="16">
      <formula>(#REF!="yes")</formula>
    </cfRule>
  </conditionalFormatting>
  <printOptions horizontalCentered="1" verticalCentered="1"/>
  <pageMargins left="0" right="0" top="0" bottom="0" header="0" footer="0"/>
  <pageSetup paperSize="8" scale="22" orientation="landscape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ALLOCATIONS</vt:lpstr>
    </vt:vector>
  </TitlesOfParts>
  <Company>Astron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 Pizzo</dc:creator>
  <cp:lastModifiedBy>Microsoft Office User</cp:lastModifiedBy>
  <cp:lastPrinted>2019-04-24T07:24:21Z</cp:lastPrinted>
  <dcterms:created xsi:type="dcterms:W3CDTF">2012-10-23T08:55:34Z</dcterms:created>
  <dcterms:modified xsi:type="dcterms:W3CDTF">2021-06-09T10:35:08Z</dcterms:modified>
</cp:coreProperties>
</file>